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activedir.vu.lt\data\share\TRS\Simonos\Erasmus plius\A_paruostukai\Dokumentai_pasirasymui\"/>
    </mc:Choice>
  </mc:AlternateContent>
  <xr:revisionPtr revIDLastSave="0" documentId="14_{74C3DF09-7EB6-4710-A93C-E4397786A193}" xr6:coauthVersionLast="47" xr6:coauthVersionMax="47" xr10:uidLastSave="{00000000-0000-0000-0000-000000000000}"/>
  <workbookProtection workbookPassword="C50D" lockStructure="1"/>
  <bookViews>
    <workbookView xWindow="-108" yWindow="-108" windowWidth="23256" windowHeight="12456" tabRatio="787" xr2:uid="{00000000-000D-0000-FFFF-FFFF00000000}"/>
  </bookViews>
  <sheets>
    <sheet name="Komand. išlaidų ataskaita" sheetId="1" r:id="rId1"/>
    <sheet name="Kuro sunaudojimo ataskaita" sheetId="2" r:id="rId2"/>
    <sheet name="Info" sheetId="3" r:id="rId3"/>
    <sheet name="PILDYMO PAVYZDYS 1" sheetId="4" r:id="rId4"/>
    <sheet name="PILDYMO PAVYZDYS 2" sheetId="5" r:id="rId5"/>
    <sheet name="PILDYMO PAVYZDYS_KURAS" sheetId="6" r:id="rId6"/>
  </sheets>
  <definedNames>
    <definedName name="_xlnm.Print_Area" localSheetId="2">Info!$A$1:$B$151</definedName>
    <definedName name="_xlnm.Print_Area" localSheetId="0">'Komand. išlaidų ataskaita'!$A$1:$J$34</definedName>
    <definedName name="_xlnm.Print_Area" localSheetId="1">'Kuro sunaudojimo ataskaita'!$A$1:$J$49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2" l="1"/>
  <c r="I15" i="2" s="1"/>
  <c r="H12" i="2"/>
  <c r="I12" i="2" s="1"/>
  <c r="J5" i="2" l="1"/>
  <c r="J4" i="2"/>
  <c r="C8" i="2"/>
  <c r="C7" i="2"/>
  <c r="H13" i="2" l="1"/>
  <c r="I13" i="2" s="1"/>
  <c r="G41" i="2" s="1"/>
  <c r="H14" i="2"/>
  <c r="I14" i="2" s="1"/>
  <c r="H16" i="2"/>
  <c r="I16" i="2" s="1"/>
  <c r="H17" i="2"/>
  <c r="I17" i="2" s="1"/>
  <c r="H18" i="2"/>
  <c r="I18" i="2" s="1"/>
  <c r="H19" i="2"/>
  <c r="I19" i="2" s="1"/>
  <c r="H20" i="2"/>
  <c r="I20" i="2" s="1"/>
  <c r="J17" i="1" l="1"/>
  <c r="J13" i="2" l="1"/>
  <c r="H7" i="3"/>
  <c r="J21" i="1"/>
  <c r="G41" i="6"/>
  <c r="F37" i="6"/>
  <c r="G37" i="6" s="1"/>
  <c r="F36" i="6"/>
  <c r="G36" i="6" s="1"/>
  <c r="F35" i="6"/>
  <c r="G35" i="6" s="1"/>
  <c r="F34" i="6"/>
  <c r="G34" i="6" s="1"/>
  <c r="F33" i="6"/>
  <c r="G33" i="6" s="1"/>
  <c r="F32" i="6"/>
  <c r="G32" i="6" s="1"/>
  <c r="F31" i="6"/>
  <c r="G31" i="6" s="1"/>
  <c r="F30" i="6"/>
  <c r="G30" i="6" s="1"/>
  <c r="G29" i="6"/>
  <c r="G21" i="6"/>
  <c r="H20" i="6"/>
  <c r="F20" i="6"/>
  <c r="I20" i="6" s="1"/>
  <c r="H19" i="6"/>
  <c r="F19" i="6"/>
  <c r="I19" i="6" s="1"/>
  <c r="H18" i="6"/>
  <c r="F18" i="6"/>
  <c r="I18" i="6" s="1"/>
  <c r="H17" i="6"/>
  <c r="F17" i="6"/>
  <c r="I17" i="6" s="1"/>
  <c r="H16" i="6"/>
  <c r="F16" i="6"/>
  <c r="I16" i="6" s="1"/>
  <c r="H15" i="6"/>
  <c r="F15" i="6"/>
  <c r="I15" i="6" s="1"/>
  <c r="H14" i="6"/>
  <c r="F14" i="6"/>
  <c r="I14" i="6" s="1"/>
  <c r="I13" i="6"/>
  <c r="H13" i="6"/>
  <c r="H12" i="6"/>
  <c r="F12" i="6"/>
  <c r="I12" i="6" s="1"/>
  <c r="I30" i="5"/>
  <c r="I29" i="5"/>
  <c r="I28" i="5"/>
  <c r="I27" i="5"/>
  <c r="I26" i="5"/>
  <c r="I25" i="5"/>
  <c r="I24" i="5"/>
  <c r="J23" i="5"/>
  <c r="J22" i="5"/>
  <c r="J21" i="5"/>
  <c r="J20" i="5"/>
  <c r="J19" i="5"/>
  <c r="I18" i="5"/>
  <c r="J18" i="5" s="1"/>
  <c r="I17" i="5"/>
  <c r="J17" i="5" s="1"/>
  <c r="J16" i="5"/>
  <c r="I15" i="5"/>
  <c r="J15" i="5" s="1"/>
  <c r="J14" i="5"/>
  <c r="J13" i="5"/>
  <c r="I13" i="5"/>
  <c r="J12" i="5"/>
  <c r="J11" i="5"/>
  <c r="J6" i="5"/>
  <c r="I30" i="4"/>
  <c r="I29" i="4"/>
  <c r="I28" i="4"/>
  <c r="I27" i="4"/>
  <c r="I26" i="4"/>
  <c r="I25" i="4"/>
  <c r="I24" i="4"/>
  <c r="J23" i="4"/>
  <c r="J22" i="4"/>
  <c r="J21" i="4"/>
  <c r="J20" i="4"/>
  <c r="J19" i="4"/>
  <c r="I18" i="4"/>
  <c r="J18" i="4" s="1"/>
  <c r="J17" i="4"/>
  <c r="J16" i="4"/>
  <c r="J15" i="4"/>
  <c r="J14" i="4"/>
  <c r="I13" i="4"/>
  <c r="J13" i="4" s="1"/>
  <c r="J12" i="4"/>
  <c r="J11" i="4"/>
  <c r="J6" i="4"/>
  <c r="J31" i="4" l="1"/>
  <c r="J33" i="4" s="1"/>
  <c r="G38" i="6"/>
  <c r="G40" i="6" s="1"/>
  <c r="G42" i="6" s="1"/>
  <c r="I6" i="6"/>
  <c r="I21" i="6"/>
  <c r="J31" i="5"/>
  <c r="J33" i="5" s="1"/>
  <c r="G44" i="6" l="1"/>
  <c r="J12" i="2" l="1"/>
  <c r="J15" i="2" l="1"/>
  <c r="J16" i="2"/>
  <c r="J17" i="2"/>
  <c r="J18" i="2"/>
  <c r="J19" i="2"/>
  <c r="J20" i="2"/>
  <c r="J6" i="1" l="1"/>
  <c r="J11" i="1" l="1"/>
  <c r="J14" i="2" l="1"/>
  <c r="I31" i="1"/>
  <c r="I30" i="1"/>
  <c r="I29" i="1"/>
  <c r="I28" i="1"/>
  <c r="I27" i="1"/>
  <c r="I26" i="1"/>
  <c r="I25" i="1"/>
  <c r="I24" i="1"/>
  <c r="J24" i="1" s="1"/>
  <c r="I23" i="1"/>
  <c r="J23" i="1" s="1"/>
  <c r="J22" i="1"/>
  <c r="I20" i="1"/>
  <c r="J20" i="1" s="1"/>
  <c r="I19" i="1"/>
  <c r="J19" i="1" s="1"/>
  <c r="I18" i="1"/>
  <c r="J18" i="1" s="1"/>
  <c r="I16" i="1"/>
  <c r="J16" i="1" s="1"/>
  <c r="J15" i="1"/>
  <c r="I14" i="1"/>
  <c r="J14" i="1" s="1"/>
  <c r="J13" i="1"/>
  <c r="J12" i="1"/>
  <c r="F30" i="2"/>
  <c r="J32" i="1" l="1"/>
  <c r="J34" i="1" s="1"/>
  <c r="G30" i="2"/>
  <c r="G29" i="2"/>
  <c r="F33" i="2"/>
  <c r="G33" i="2" s="1"/>
  <c r="F37" i="2"/>
  <c r="G37" i="2" s="1"/>
  <c r="F36" i="2"/>
  <c r="G36" i="2" s="1"/>
  <c r="F35" i="2"/>
  <c r="G35" i="2" s="1"/>
  <c r="F34" i="2"/>
  <c r="G34" i="2" s="1"/>
  <c r="F31" i="2"/>
  <c r="G31" i="2" s="1"/>
  <c r="G21" i="2"/>
  <c r="J6" i="2" l="1"/>
  <c r="G38" i="2"/>
  <c r="G40" i="2" s="1"/>
  <c r="G42" i="2" s="1"/>
  <c r="J21" i="2" l="1"/>
  <c r="G44" i="2" s="1"/>
</calcChain>
</file>

<file path=xl/sharedStrings.xml><?xml version="1.0" encoding="utf-8"?>
<sst xmlns="http://schemas.openxmlformats.org/spreadsheetml/2006/main" count="542" uniqueCount="260">
  <si>
    <t>eur</t>
  </si>
  <si>
    <t>Afganistano Islamo Respublika</t>
  </si>
  <si>
    <t>Airija</t>
  </si>
  <si>
    <t>Albanijos Respublika</t>
  </si>
  <si>
    <t>Alžyro Liaudies Demokratinė Respublika</t>
  </si>
  <si>
    <t>Andoros Kunigaikštystė</t>
  </si>
  <si>
    <t>Angolos Respublika</t>
  </si>
  <si>
    <t>Argentinos Respublika</t>
  </si>
  <si>
    <t>Armėnijos Respublika</t>
  </si>
  <si>
    <t>Australija</t>
  </si>
  <si>
    <t>Austrijos Respublika</t>
  </si>
  <si>
    <t>Azerbaidžano Respublika</t>
  </si>
  <si>
    <t>Bahamų Sandrauga</t>
  </si>
  <si>
    <t>Bahreino Karalystė</t>
  </si>
  <si>
    <t>Baltarusijos Respublika</t>
  </si>
  <si>
    <t>Bangladešo Liaudies Respublika</t>
  </si>
  <si>
    <t>Belgijos Karalystė</t>
  </si>
  <si>
    <t>Bosnija ir Hercegovina</t>
  </si>
  <si>
    <t>Botsvanos Respublika</t>
  </si>
  <si>
    <t>Brazilijos Federacinė Respublika</t>
  </si>
  <si>
    <t>Brunėjaus Darusalamas</t>
  </si>
  <si>
    <t>Bulgarijos Respublika</t>
  </si>
  <si>
    <t>Burkina Fasas</t>
  </si>
  <si>
    <t>Butano Karalystė</t>
  </si>
  <si>
    <t>Buvusioji Jugoslavijos Respublika Makedonija</t>
  </si>
  <si>
    <t>Čekijos Respublika</t>
  </si>
  <si>
    <t>Čilės Respublika</t>
  </si>
  <si>
    <t>Danijos Karalystė</t>
  </si>
  <si>
    <t>Dramblio Kaulo Kranto Respublika</t>
  </si>
  <si>
    <t>Egipto Arabų Respublika</t>
  </si>
  <si>
    <t>Ekvadoro Respublika</t>
  </si>
  <si>
    <t>Estijos Respublika</t>
  </si>
  <si>
    <t>Etiopijos Federacinė Demokratinė Respublika</t>
  </si>
  <si>
    <t>Filipinų Respublika</t>
  </si>
  <si>
    <t>Ganos Respublika</t>
  </si>
  <si>
    <t>Graikijos Respublika</t>
  </si>
  <si>
    <t>Gruzija</t>
  </si>
  <si>
    <t>Gvatemalos Respublika</t>
  </si>
  <si>
    <t>Indijos Respublika</t>
  </si>
  <si>
    <t>Indonezijos Respublika</t>
  </si>
  <si>
    <t>Irako Respublika</t>
  </si>
  <si>
    <t>Irano Islamo Respublika</t>
  </si>
  <si>
    <t>Islandijos Respublika</t>
  </si>
  <si>
    <t>Ispanijos Karalystė</t>
  </si>
  <si>
    <t>Italijos Respublika</t>
  </si>
  <si>
    <t>Izraelio Valstybė</t>
  </si>
  <si>
    <t>Ypatingasis Administracinis Kinijos Regionas Honkongas</t>
  </si>
  <si>
    <t>Ypatingasis Administracinis Kinijos Regionas Makao</t>
  </si>
  <si>
    <t>Japonija</t>
  </si>
  <si>
    <t>Jemeno Respublika</t>
  </si>
  <si>
    <t>Jordanijos Hašimitų Karalystė</t>
  </si>
  <si>
    <t>Jungtinė Didžiosios Britanijos ir Šiaurės Airijos Karalystė</t>
  </si>
  <si>
    <t>Jungtinės Amerikos Valstijos</t>
  </si>
  <si>
    <t>Jungtiniai Arabų Emyratai</t>
  </si>
  <si>
    <t>Juodkalnija</t>
  </si>
  <si>
    <t>Kaimanų Salos</t>
  </si>
  <si>
    <t>Kambodžos Karalystė</t>
  </si>
  <si>
    <t>Kanada</t>
  </si>
  <si>
    <t>Kataro Valstybė</t>
  </si>
  <si>
    <t>Kazachstano Respublika</t>
  </si>
  <si>
    <t>Kenijos Respublika</t>
  </si>
  <si>
    <t>Kinijos Liaudies Respublika</t>
  </si>
  <si>
    <t>Kipro Respublika</t>
  </si>
  <si>
    <t>Kirgizijos Respublika</t>
  </si>
  <si>
    <t>Kolumbijos Respublika</t>
  </si>
  <si>
    <t>Kongo Demokratinė Respublika</t>
  </si>
  <si>
    <t>Korėjos Respublika</t>
  </si>
  <si>
    <t>Korėjos Liaudies Demokratinė Respublika</t>
  </si>
  <si>
    <t>Kosovo Respublika</t>
  </si>
  <si>
    <t>Kosta Rikos Respublika</t>
  </si>
  <si>
    <t>Kroatijos Respublika</t>
  </si>
  <si>
    <t>Kubos Respublika</t>
  </si>
  <si>
    <t>Kuveito Valstybė</t>
  </si>
  <si>
    <t>Laoso Liaudies Demokratinė Respublika</t>
  </si>
  <si>
    <t>Latvijos Respublika</t>
  </si>
  <si>
    <t>Lenkijos Respublika</t>
  </si>
  <si>
    <t>Lesoto Karalystė</t>
  </si>
  <si>
    <t>Libano Respublika</t>
  </si>
  <si>
    <t>Liberijos Respublika</t>
  </si>
  <si>
    <t>Libija</t>
  </si>
  <si>
    <t>Lichtenšteino Kunigaikštystė</t>
  </si>
  <si>
    <t>Lietuvos Respublika</t>
  </si>
  <si>
    <t>Liuksemburgo Didžioji Hercogystė</t>
  </si>
  <si>
    <t>Madagaskaro Demokratinė Respublika</t>
  </si>
  <si>
    <t>Malaizija</t>
  </si>
  <si>
    <t>Malavio Respublika</t>
  </si>
  <si>
    <t>Malio Respublika</t>
  </si>
  <si>
    <t>Maltos Respublika</t>
  </si>
  <si>
    <t>Maroko Karalystė</t>
  </si>
  <si>
    <t>Mauricijaus Respublika</t>
  </si>
  <si>
    <t>Mauritanijos Islamo Respublika</t>
  </si>
  <si>
    <t>Meksikos Jungtinės Valstijos</t>
  </si>
  <si>
    <t>Mianmaro Sąjungos Respublika</t>
  </si>
  <si>
    <t>Moldovos Respublika</t>
  </si>
  <si>
    <t>Monako Kunigaikštystė</t>
  </si>
  <si>
    <t>Mongolija</t>
  </si>
  <si>
    <t>Mozambiko Respublika</t>
  </si>
  <si>
    <t>Namibijos Respublika</t>
  </si>
  <si>
    <t>Naujoji Zelandija</t>
  </si>
  <si>
    <t>Nepalo Federacinė Demokratinė Respublika</t>
  </si>
  <si>
    <t>Nigerijos Federacinė Respublika</t>
  </si>
  <si>
    <t>Nyderlandų Karalystė</t>
  </si>
  <si>
    <t>Norvegijos Karalystė</t>
  </si>
  <si>
    <t>Omano Sultonatas</t>
  </si>
  <si>
    <t>Pakistano Islamo Respublika</t>
  </si>
  <si>
    <t>Panamos Respublika</t>
  </si>
  <si>
    <t>Papua Naujosios Gvinėjos Nepriklausomoji Valstybė</t>
  </si>
  <si>
    <t>Peru Respublika</t>
  </si>
  <si>
    <t>Pietų Afrikos Respublika</t>
  </si>
  <si>
    <t>Pietų Sudano Respublika</t>
  </si>
  <si>
    <t>Portugalijos Respublika</t>
  </si>
  <si>
    <t>Prancūzijos Respublika</t>
  </si>
  <si>
    <t>Puerto Rikas</t>
  </si>
  <si>
    <t>Ruandos Respublika</t>
  </si>
  <si>
    <t>Rumunija</t>
  </si>
  <si>
    <t>Rusijos Federacija</t>
  </si>
  <si>
    <t>San Marino Respublika</t>
  </si>
  <si>
    <t>Saudo Arabijos Karalystė</t>
  </si>
  <si>
    <t>Seišelių Respublika</t>
  </si>
  <si>
    <t>Senegalo Respublika</t>
  </si>
  <si>
    <t>Sent Kitsas ir Nevis</t>
  </si>
  <si>
    <t>Serbijos Respublika</t>
  </si>
  <si>
    <t>Singapūro Respublika</t>
  </si>
  <si>
    <t>Sirijos Arabų Respublika</t>
  </si>
  <si>
    <t>Slovakijos Respublika</t>
  </si>
  <si>
    <t>Slovėnijos Respublika</t>
  </si>
  <si>
    <t>Sudano Respublika</t>
  </si>
  <si>
    <t>Suomijos Respublika</t>
  </si>
  <si>
    <t>Šri Lankos Demokratinė Socialistinė Respublika</t>
  </si>
  <si>
    <t>Švedijos Karalystė</t>
  </si>
  <si>
    <t>Šveicarijos Konfederacija</t>
  </si>
  <si>
    <t>Tadžikistano Respublika</t>
  </si>
  <si>
    <t>Tailando Karalystė</t>
  </si>
  <si>
    <t>Taivanas</t>
  </si>
  <si>
    <t>Tanzanijos Jungtinė Respublika</t>
  </si>
  <si>
    <t>Tuniso Respublika</t>
  </si>
  <si>
    <t>Turkijos Respublika</t>
  </si>
  <si>
    <t>Turkmėnistanas</t>
  </si>
  <si>
    <t>Ugandos Respublika</t>
  </si>
  <si>
    <t>Ukraina</t>
  </si>
  <si>
    <t>Urugvajaus Rytų Respublika</t>
  </si>
  <si>
    <t>Uzbekistano Respublika</t>
  </si>
  <si>
    <t>Vatikano Miesto Valstybė</t>
  </si>
  <si>
    <t>Venesuelos Bolivaro Respublika</t>
  </si>
  <si>
    <t>Vengrija</t>
  </si>
  <si>
    <t>Vietnamo Socialistinė Respublika</t>
  </si>
  <si>
    <t>Vokietijos Federacinė Respublika</t>
  </si>
  <si>
    <t>Zambijos Respublika</t>
  </si>
  <si>
    <t>Zimbabvės Respublika</t>
  </si>
  <si>
    <t>Other</t>
  </si>
  <si>
    <t>Benzinas</t>
  </si>
  <si>
    <t>Kuro sunaudojimo normos apskaičiavimas</t>
  </si>
  <si>
    <r>
      <t>Variklio darbinis tūris, cm</t>
    </r>
    <r>
      <rPr>
        <vertAlign val="superscript"/>
        <sz val="10"/>
        <rFont val="Arial"/>
        <family val="2"/>
        <charset val="186"/>
      </rPr>
      <t>3</t>
    </r>
  </si>
  <si>
    <t>Degalų tipas</t>
  </si>
  <si>
    <t>Sezonas (Vasara: Bal 1 - Spa 31; Žiema: Lap 1 - Kov 31)</t>
  </si>
  <si>
    <t>Kuro sunaudojimo norma, l/100 km</t>
  </si>
  <si>
    <t>Šalis</t>
  </si>
  <si>
    <t>Vilniaus Universitetas</t>
  </si>
  <si>
    <t>Komandiruotės išlaidų ataskaita</t>
  </si>
  <si>
    <t>DARBUOTOJAS:</t>
  </si>
  <si>
    <t>Vardas, pavardė</t>
  </si>
  <si>
    <t>Padalinys</t>
  </si>
  <si>
    <t>LAIKOTARPIS:</t>
  </si>
  <si>
    <t>Nuo</t>
  </si>
  <si>
    <t>Iki</t>
  </si>
  <si>
    <t>Trukmė</t>
  </si>
  <si>
    <t>Pareigos</t>
  </si>
  <si>
    <t>Data</t>
  </si>
  <si>
    <t>Dok. eil. nr.</t>
  </si>
  <si>
    <t>Išlaidų tipas</t>
  </si>
  <si>
    <t>Kiekis</t>
  </si>
  <si>
    <t>Valiuta</t>
  </si>
  <si>
    <t>Valiutos kursas</t>
  </si>
  <si>
    <t>Iš viso</t>
  </si>
  <si>
    <t>PARAŠAS:</t>
  </si>
  <si>
    <t>Tarpinė suma</t>
  </si>
  <si>
    <t>Avansas</t>
  </si>
  <si>
    <t>Kuro sunaudojimo ataskaita</t>
  </si>
  <si>
    <t>Kuro įsigijimai:</t>
  </si>
  <si>
    <t>Kuro kiekis, litrai</t>
  </si>
  <si>
    <t>Kaina</t>
  </si>
  <si>
    <t>Kuro sunaudojimas:</t>
  </si>
  <si>
    <t>AUTOMOBILIS:</t>
  </si>
  <si>
    <t>Markė, modelis</t>
  </si>
  <si>
    <t>Valstybinis nr.</t>
  </si>
  <si>
    <t>Maršrutas</t>
  </si>
  <si>
    <t>Atstumas, km</t>
  </si>
  <si>
    <t>Sunaudotas kuras</t>
  </si>
  <si>
    <t>Kuro likutis</t>
  </si>
  <si>
    <t>Paskutinė kuro įsigijimo kaina</t>
  </si>
  <si>
    <t>Nepanaudoto kuro suma</t>
  </si>
  <si>
    <t>Išlaidos, iš viso</t>
  </si>
  <si>
    <t>KOM. IŠL. ATASK. EILUTĖS EIL. NR.</t>
  </si>
  <si>
    <t>DATA:</t>
  </si>
  <si>
    <t>Žiema</t>
  </si>
  <si>
    <t>Aprašymas (už ką sumokėta ir pagal kokį dokumentą)</t>
  </si>
  <si>
    <t>Suma už vnt.</t>
  </si>
  <si>
    <t>Suma iš viso</t>
  </si>
  <si>
    <t>https://www.lb.lt/lt/pagal-buhalterines-apskaitos-istatyma-formuojami-euro-ir-uzsienio-valiutu-santykiai</t>
  </si>
  <si>
    <t>Užsienio valiutų santykiai</t>
  </si>
  <si>
    <t>1. Komandiruotės pirmos dienos kursu</t>
  </si>
  <si>
    <t>2. Avanso išdavimo dienos kursu, jei jis buvo išmokėtas</t>
  </si>
  <si>
    <t>Išlaidos apmokėtos VU:</t>
  </si>
  <si>
    <t>Išlaidos apmokėtos atskaitingo asmens:</t>
  </si>
  <si>
    <t>Kuro kvito suma</t>
  </si>
  <si>
    <t>Valiutos santykis pasirenkamas:</t>
  </si>
  <si>
    <t>TIKSLAS</t>
  </si>
  <si>
    <t>pareigos</t>
  </si>
  <si>
    <t>TIKSLAS:</t>
  </si>
  <si>
    <t>Konferencija. Londonas, Jungtinė Karalystė</t>
  </si>
  <si>
    <t>Vardenis Pavardenis</t>
  </si>
  <si>
    <t>mokslo darbuotojas</t>
  </si>
  <si>
    <t>1</t>
  </si>
  <si>
    <t>Dienpinigiai</t>
  </si>
  <si>
    <t>EUR</t>
  </si>
  <si>
    <t>2</t>
  </si>
  <si>
    <t>Lėktuvo bilietai Vilnius-Londonas, Nr. xxx</t>
  </si>
  <si>
    <t>Kelionė</t>
  </si>
  <si>
    <t>3</t>
  </si>
  <si>
    <t>Lėktuvo bilietai Londonas-Vilnius, Nr. xxx</t>
  </si>
  <si>
    <t>GBP</t>
  </si>
  <si>
    <t>4</t>
  </si>
  <si>
    <t>Autobuso bilietas Londono oro uostas-viešbutis</t>
  </si>
  <si>
    <t>Vietinis transportas</t>
  </si>
  <si>
    <t>5</t>
  </si>
  <si>
    <t>Autobuso bilietas į Londo oro uostą</t>
  </si>
  <si>
    <t>6</t>
  </si>
  <si>
    <t>Viešbutis xxx, Nr.12344, 2020.01.02 - 2020.01.06</t>
  </si>
  <si>
    <t>Apgyvendinimas</t>
  </si>
  <si>
    <t>Konferencijos registracijos mokestis</t>
  </si>
  <si>
    <t>Asmens sveikatos draudimas</t>
  </si>
  <si>
    <t>Seminaras. Varšuva, Lenkija</t>
  </si>
  <si>
    <t>Kuro kvitas Nr.123/456</t>
  </si>
  <si>
    <t>Kuras</t>
  </si>
  <si>
    <t>PLN</t>
  </si>
  <si>
    <t>2,3,4</t>
  </si>
  <si>
    <t>xxx</t>
  </si>
  <si>
    <t>Vilnius-Varšuva-Vilnius</t>
  </si>
  <si>
    <t>(komandiruotės tikslas ir šalis, miestas)</t>
  </si>
  <si>
    <t>Vilniaus universitetas</t>
  </si>
  <si>
    <t>Darbuotojo apmokėtos komandiruotės išlaidos:</t>
  </si>
  <si>
    <t>Išlaidos apmokėtos VU kreditine kortele:</t>
  </si>
  <si>
    <t>Kaina valiuta</t>
  </si>
  <si>
    <t>Kaina, Eur</t>
  </si>
  <si>
    <t>Dienpinigių dydis  iki 2023-07-31</t>
  </si>
  <si>
    <t>Dienpinigių dydis  nuo  2023-08-01</t>
  </si>
  <si>
    <t>Jungtinės Amerikos Valstijos (išskyrus Niujorką)</t>
  </si>
  <si>
    <t>Niujorkas</t>
  </si>
  <si>
    <t>Libijos Valstybė</t>
  </si>
  <si>
    <t>Madagaskaro Respublika</t>
  </si>
  <si>
    <t>Maldyvų Respublika</t>
  </si>
  <si>
    <t>Sakartvelas</t>
  </si>
  <si>
    <t>Šiaurės Makedonijos Respublika</t>
  </si>
  <si>
    <t>Kitos valstybės</t>
  </si>
  <si>
    <t>Kompensacija kelionės išlaidoms</t>
  </si>
  <si>
    <t>Pridedama:</t>
  </si>
  <si>
    <t>€</t>
  </si>
  <si>
    <t>Kita</t>
  </si>
  <si>
    <t xml:space="preserve">Erasmus mokymosi/dėstymo vizitas </t>
  </si>
  <si>
    <t>Kompensacija pragyvenimo išlaidoms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</si>
</sst>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&quot;$&quot;* #,##0.00_);_(&quot;$&quot;* \(#,##0.00\);_(&quot;$&quot;* &quot;-&quot;??_);_(@_)"/>
    <numFmt numFmtId="165" formatCode="#,##0.0000"/>
    <numFmt numFmtId="166" formatCode="_(&quot;€&quot;* #,##0.00_);_(&quot;€&quot;* \(#,##0.00\);_(&quot;€&quot;* &quot;-&quot;??_);_(@_)"/>
    <numFmt numFmtId="167" formatCode="_(\l\t\r* #,##0.00_);_(\l\t\r* \(#,##0.00\);_(\l\t\r* &quot;-&quot;??_);_(@_)"/>
    <numFmt numFmtId="168" formatCode="#,##0.00;;&quot;&quot;"/>
    <numFmt numFmtId="169" formatCode=";;&quot;&quot;"/>
    <numFmt numFmtId="170" formatCode="_(* #,##0.00_);_(* \(#,##0.00\);_(* &quot;-&quot;??_);_(@_)"/>
    <numFmt numFmtId="171" formatCode="yyyy/mm/dd;@"/>
    <numFmt numFmtId="172" formatCode="#,##0.00000"/>
    <numFmt numFmtId="173" formatCode="#,##0.000"/>
    <numFmt numFmtId="174" formatCode="_(&quot;€&quot;* #,##0.000_);_(&quot;€&quot;* \(#,##0.000\);_(&quot;€&quot;* &quot;-&quot;??_);_(@_)"/>
  </numFmts>
  <fonts count="24" x14ac:knownFonts="1">
    <font>
      <sz val="10"/>
      <name val="Arial"/>
    </font>
    <font>
      <sz val="8"/>
      <color theme="1"/>
      <name val="Calibri"/>
      <family val="2"/>
      <charset val="186"/>
      <scheme val="minor"/>
    </font>
    <font>
      <sz val="10"/>
      <name val="Tahoma"/>
      <family val="2"/>
    </font>
    <font>
      <b/>
      <sz val="9"/>
      <color indexed="9"/>
      <name val="Tahoma"/>
      <family val="2"/>
    </font>
    <font>
      <b/>
      <sz val="10"/>
      <color indexed="63"/>
      <name val="Tahoma"/>
      <family val="2"/>
    </font>
    <font>
      <sz val="10"/>
      <color indexed="63"/>
      <name val="Tahoma"/>
      <family val="2"/>
    </font>
    <font>
      <sz val="9"/>
      <color indexed="63"/>
      <name val="Tahoma"/>
      <family val="2"/>
    </font>
    <font>
      <i/>
      <sz val="8"/>
      <name val="Tahoma"/>
      <family val="2"/>
    </font>
    <font>
      <sz val="24"/>
      <color indexed="60"/>
      <name val="Tahoma"/>
      <family val="2"/>
    </font>
    <font>
      <b/>
      <sz val="9"/>
      <color indexed="23"/>
      <name val="Tahoma"/>
      <family val="2"/>
    </font>
    <font>
      <sz val="10"/>
      <name val="Arial"/>
      <family val="2"/>
      <charset val="186"/>
    </font>
    <font>
      <sz val="8"/>
      <name val="Tahoma"/>
      <family val="2"/>
    </font>
    <font>
      <sz val="18"/>
      <name val="Tahoma"/>
      <family val="2"/>
    </font>
    <font>
      <sz val="14"/>
      <name val="Tahoma"/>
      <family val="2"/>
    </font>
    <font>
      <sz val="12"/>
      <name val="Tahoma"/>
      <family val="2"/>
    </font>
    <font>
      <sz val="24"/>
      <color theme="4" tint="-0.499984740745262"/>
      <name val="Tahoma"/>
      <family val="2"/>
    </font>
    <font>
      <sz val="14"/>
      <name val="Arial"/>
      <family val="2"/>
      <charset val="186"/>
    </font>
    <font>
      <b/>
      <sz val="10"/>
      <name val="Arial"/>
      <family val="2"/>
      <charset val="186"/>
    </font>
    <font>
      <vertAlign val="superscript"/>
      <sz val="10"/>
      <name val="Arial"/>
      <family val="2"/>
      <charset val="186"/>
    </font>
    <font>
      <u/>
      <sz val="10"/>
      <color theme="10"/>
      <name val="Arial"/>
      <family val="2"/>
      <charset val="186"/>
    </font>
    <font>
      <sz val="9"/>
      <name val="Tahoma"/>
      <family val="2"/>
      <charset val="186"/>
    </font>
    <font>
      <sz val="10"/>
      <color theme="1"/>
      <name val="Arial"/>
      <family val="2"/>
      <charset val="186"/>
    </font>
    <font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</fonts>
  <fills count="1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EF1E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22"/>
      </left>
      <right style="thin">
        <color indexed="22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23"/>
      </top>
      <bottom/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/>
      <bottom style="thin">
        <color indexed="23"/>
      </bottom>
      <diagonal/>
    </border>
    <border>
      <left style="thin">
        <color indexed="55"/>
      </left>
      <right/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3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2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2"/>
      </bottom>
      <diagonal/>
    </border>
    <border>
      <left/>
      <right/>
      <top style="thin">
        <color indexed="23"/>
      </top>
      <bottom style="thin">
        <color indexed="22"/>
      </bottom>
      <diagonal/>
    </border>
    <border>
      <left/>
      <right style="thin">
        <color indexed="55"/>
      </right>
      <top style="thin">
        <color indexed="23"/>
      </top>
      <bottom style="thin">
        <color indexed="22"/>
      </bottom>
      <diagonal/>
    </border>
    <border>
      <left/>
      <right style="thin">
        <color indexed="55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/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64"/>
      </bottom>
      <diagonal/>
    </border>
    <border>
      <left/>
      <right/>
      <top/>
      <bottom style="medium">
        <color rgb="FFCCD4CF"/>
      </bottom>
      <diagonal/>
    </border>
  </borders>
  <cellStyleXfs count="3">
    <xf numFmtId="0" fontId="0" fillId="0" borderId="0"/>
    <xf numFmtId="0" fontId="19" fillId="0" borderId="0" applyNumberFormat="0" applyFill="0" applyBorder="0" applyAlignment="0" applyProtection="0"/>
    <xf numFmtId="0" fontId="1" fillId="0" borderId="0"/>
  </cellStyleXfs>
  <cellXfs count="223">
    <xf numFmtId="0" fontId="0" fillId="0" borderId="0" xfId="0"/>
    <xf numFmtId="0" fontId="2" fillId="0" borderId="0" xfId="0" applyFont="1"/>
    <xf numFmtId="14" fontId="2" fillId="0" borderId="0" xfId="0" applyNumberFormat="1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0" xfId="0" applyFont="1" applyAlignment="1">
      <alignment horizontal="right"/>
    </xf>
    <xf numFmtId="164" fontId="2" fillId="2" borderId="8" xfId="0" applyNumberFormat="1" applyFont="1" applyFill="1" applyBorder="1" applyAlignment="1">
      <alignment horizontal="center"/>
    </xf>
    <xf numFmtId="164" fontId="2" fillId="2" borderId="10" xfId="0" applyNumberFormat="1" applyFont="1" applyFill="1" applyBorder="1" applyAlignment="1">
      <alignment horizontal="center"/>
    </xf>
    <xf numFmtId="164" fontId="2" fillId="5" borderId="11" xfId="0" applyNumberFormat="1" applyFont="1" applyFill="1" applyBorder="1" applyAlignment="1">
      <alignment horizontal="center"/>
    </xf>
    <xf numFmtId="164" fontId="2" fillId="2" borderId="11" xfId="0" applyNumberFormat="1" applyFont="1" applyFill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2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164" fontId="2" fillId="2" borderId="9" xfId="0" applyNumberFormat="1" applyFont="1" applyFill="1" applyBorder="1" applyAlignment="1">
      <alignment horizontal="center"/>
    </xf>
    <xf numFmtId="164" fontId="2" fillId="5" borderId="9" xfId="0" applyNumberFormat="1" applyFont="1" applyFill="1" applyBorder="1" applyAlignment="1">
      <alignment horizontal="center"/>
    </xf>
    <xf numFmtId="164" fontId="2" fillId="2" borderId="13" xfId="0" applyNumberFormat="1" applyFont="1" applyFill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164" fontId="2" fillId="2" borderId="12" xfId="0" applyNumberFormat="1" applyFont="1" applyFill="1" applyBorder="1" applyAlignment="1">
      <alignment horizontal="center"/>
    </xf>
    <xf numFmtId="0" fontId="8" fillId="0" borderId="0" xfId="0" applyFont="1" applyAlignment="1">
      <alignment horizontal="left" vertical="top"/>
    </xf>
    <xf numFmtId="14" fontId="0" fillId="0" borderId="0" xfId="0" applyNumberFormat="1"/>
    <xf numFmtId="0" fontId="10" fillId="0" borderId="0" xfId="0" applyFont="1"/>
    <xf numFmtId="0" fontId="2" fillId="2" borderId="8" xfId="0" applyFont="1" applyFill="1" applyBorder="1" applyAlignment="1">
      <alignment horizontal="left" shrinkToFit="1"/>
    </xf>
    <xf numFmtId="0" fontId="2" fillId="0" borderId="9" xfId="0" applyFont="1" applyBorder="1" applyAlignment="1">
      <alignment horizontal="left" shrinkToFit="1"/>
    </xf>
    <xf numFmtId="0" fontId="2" fillId="2" borderId="9" xfId="0" applyFont="1" applyFill="1" applyBorder="1" applyAlignment="1">
      <alignment horizontal="left" shrinkToFit="1"/>
    </xf>
    <xf numFmtId="0" fontId="2" fillId="5" borderId="9" xfId="0" applyFont="1" applyFill="1" applyBorder="1" applyAlignment="1">
      <alignment horizontal="left" shrinkToFit="1"/>
    </xf>
    <xf numFmtId="0" fontId="2" fillId="2" borderId="10" xfId="0" applyFont="1" applyFill="1" applyBorder="1" applyAlignment="1">
      <alignment horizontal="left" shrinkToFit="1"/>
    </xf>
    <xf numFmtId="4" fontId="2" fillId="0" borderId="9" xfId="0" applyNumberFormat="1" applyFont="1" applyBorder="1" applyAlignment="1">
      <alignment horizontal="center"/>
    </xf>
    <xf numFmtId="4" fontId="2" fillId="2" borderId="8" xfId="0" applyNumberFormat="1" applyFont="1" applyFill="1" applyBorder="1" applyAlignment="1">
      <alignment horizontal="center"/>
    </xf>
    <xf numFmtId="4" fontId="2" fillId="2" borderId="9" xfId="0" applyNumberFormat="1" applyFont="1" applyFill="1" applyBorder="1" applyAlignment="1">
      <alignment horizontal="center"/>
    </xf>
    <xf numFmtId="165" fontId="2" fillId="2" borderId="8" xfId="0" applyNumberFormat="1" applyFont="1" applyFill="1" applyBorder="1" applyAlignment="1">
      <alignment horizontal="center"/>
    </xf>
    <xf numFmtId="165" fontId="2" fillId="0" borderId="9" xfId="0" applyNumberFormat="1" applyFont="1" applyBorder="1" applyAlignment="1">
      <alignment horizontal="center"/>
    </xf>
    <xf numFmtId="165" fontId="2" fillId="2" borderId="9" xfId="0" applyNumberFormat="1" applyFont="1" applyFill="1" applyBorder="1" applyAlignment="1">
      <alignment horizontal="center"/>
    </xf>
    <xf numFmtId="165" fontId="2" fillId="5" borderId="9" xfId="0" applyNumberFormat="1" applyFont="1" applyFill="1" applyBorder="1" applyAlignment="1">
      <alignment horizontal="center"/>
    </xf>
    <xf numFmtId="165" fontId="2" fillId="2" borderId="10" xfId="0" applyNumberFormat="1" applyFont="1" applyFill="1" applyBorder="1" applyAlignment="1">
      <alignment horizontal="center"/>
    </xf>
    <xf numFmtId="166" fontId="2" fillId="3" borderId="4" xfId="0" applyNumberFormat="1" applyFont="1" applyFill="1" applyBorder="1" applyAlignment="1">
      <alignment horizontal="center"/>
    </xf>
    <xf numFmtId="166" fontId="2" fillId="0" borderId="4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left"/>
    </xf>
    <xf numFmtId="3" fontId="5" fillId="3" borderId="14" xfId="0" applyNumberFormat="1" applyFont="1" applyFill="1" applyBorder="1" applyAlignment="1">
      <alignment horizontal="left"/>
    </xf>
    <xf numFmtId="0" fontId="0" fillId="0" borderId="0" xfId="0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11" fillId="0" borderId="0" xfId="0" applyFont="1" applyAlignment="1">
      <alignment horizontal="left"/>
    </xf>
    <xf numFmtId="3" fontId="2" fillId="2" borderId="8" xfId="0" applyNumberFormat="1" applyFont="1" applyFill="1" applyBorder="1" applyAlignment="1">
      <alignment horizontal="center"/>
    </xf>
    <xf numFmtId="3" fontId="2" fillId="0" borderId="9" xfId="0" applyNumberFormat="1" applyFont="1" applyBorder="1" applyAlignment="1">
      <alignment horizontal="center"/>
    </xf>
    <xf numFmtId="3" fontId="2" fillId="2" borderId="9" xfId="0" applyNumberFormat="1" applyFont="1" applyFill="1" applyBorder="1" applyAlignment="1">
      <alignment horizontal="center"/>
    </xf>
    <xf numFmtId="3" fontId="2" fillId="2" borderId="10" xfId="0" applyNumberFormat="1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14" fontId="2" fillId="0" borderId="16" xfId="0" applyNumberFormat="1" applyFont="1" applyBorder="1" applyAlignment="1">
      <alignment horizontal="center"/>
    </xf>
    <xf numFmtId="0" fontId="12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14" fillId="5" borderId="0" xfId="0" applyFont="1" applyFill="1" applyAlignment="1">
      <alignment vertical="center"/>
    </xf>
    <xf numFmtId="49" fontId="2" fillId="2" borderId="8" xfId="0" applyNumberFormat="1" applyFont="1" applyFill="1" applyBorder="1" applyAlignment="1">
      <alignment horizontal="center" wrapText="1"/>
    </xf>
    <xf numFmtId="49" fontId="2" fillId="0" borderId="9" xfId="0" applyNumberFormat="1" applyFont="1" applyBorder="1" applyAlignment="1">
      <alignment horizontal="center" wrapText="1"/>
    </xf>
    <xf numFmtId="49" fontId="2" fillId="2" borderId="9" xfId="0" applyNumberFormat="1" applyFont="1" applyFill="1" applyBorder="1" applyAlignment="1">
      <alignment horizontal="center" wrapText="1"/>
    </xf>
    <xf numFmtId="49" fontId="2" fillId="5" borderId="9" xfId="0" applyNumberFormat="1" applyFont="1" applyFill="1" applyBorder="1" applyAlignment="1">
      <alignment horizontal="center" wrapText="1"/>
    </xf>
    <xf numFmtId="49" fontId="2" fillId="2" borderId="10" xfId="0" applyNumberFormat="1" applyFont="1" applyFill="1" applyBorder="1" applyAlignment="1">
      <alignment horizont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top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2" fillId="0" borderId="9" xfId="0" applyNumberFormat="1" applyFont="1" applyBorder="1" applyAlignment="1">
      <alignment horizontal="center" shrinkToFit="1"/>
    </xf>
    <xf numFmtId="4" fontId="2" fillId="2" borderId="9" xfId="0" applyNumberFormat="1" applyFont="1" applyFill="1" applyBorder="1" applyAlignment="1">
      <alignment horizontal="center" shrinkToFit="1"/>
    </xf>
    <xf numFmtId="166" fontId="2" fillId="3" borderId="0" xfId="0" applyNumberFormat="1" applyFont="1" applyFill="1" applyAlignment="1">
      <alignment horizontal="center"/>
    </xf>
    <xf numFmtId="167" fontId="2" fillId="3" borderId="0" xfId="0" applyNumberFormat="1" applyFont="1" applyFill="1" applyAlignment="1">
      <alignment horizontal="center"/>
    </xf>
    <xf numFmtId="168" fontId="2" fillId="2" borderId="8" xfId="0" applyNumberFormat="1" applyFont="1" applyFill="1" applyBorder="1" applyAlignment="1">
      <alignment horizontal="center"/>
    </xf>
    <xf numFmtId="168" fontId="2" fillId="0" borderId="9" xfId="0" applyNumberFormat="1" applyFont="1" applyBorder="1" applyAlignment="1">
      <alignment horizontal="center"/>
    </xf>
    <xf numFmtId="168" fontId="2" fillId="2" borderId="9" xfId="0" applyNumberFormat="1" applyFont="1" applyFill="1" applyBorder="1" applyAlignment="1">
      <alignment horizontal="center"/>
    </xf>
    <xf numFmtId="166" fontId="2" fillId="3" borderId="18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13" fillId="0" borderId="0" xfId="0" applyFont="1"/>
    <xf numFmtId="167" fontId="2" fillId="0" borderId="0" xfId="0" applyNumberFormat="1" applyFont="1" applyAlignment="1">
      <alignment horizontal="center"/>
    </xf>
    <xf numFmtId="0" fontId="16" fillId="0" borderId="0" xfId="0" applyFont="1"/>
    <xf numFmtId="0" fontId="6" fillId="0" borderId="0" xfId="0" applyFont="1" applyAlignment="1">
      <alignment horizontal="right"/>
    </xf>
    <xf numFmtId="4" fontId="5" fillId="0" borderId="15" xfId="0" applyNumberFormat="1" applyFont="1" applyBorder="1" applyAlignment="1">
      <alignment horizontal="center"/>
    </xf>
    <xf numFmtId="166" fontId="2" fillId="0" borderId="0" xfId="0" applyNumberFormat="1" applyFont="1" applyAlignment="1">
      <alignment horizontal="center"/>
    </xf>
    <xf numFmtId="170" fontId="2" fillId="0" borderId="0" xfId="0" applyNumberFormat="1" applyFont="1" applyAlignment="1">
      <alignment horizontal="center"/>
    </xf>
    <xf numFmtId="171" fontId="5" fillId="0" borderId="2" xfId="0" applyNumberFormat="1" applyFont="1" applyBorder="1" applyAlignment="1">
      <alignment horizontal="left"/>
    </xf>
    <xf numFmtId="171" fontId="2" fillId="2" borderId="3" xfId="0" applyNumberFormat="1" applyFont="1" applyFill="1" applyBorder="1" applyAlignment="1">
      <alignment horizontal="center"/>
    </xf>
    <xf numFmtId="171" fontId="2" fillId="0" borderId="1" xfId="0" applyNumberFormat="1" applyFont="1" applyBorder="1" applyAlignment="1">
      <alignment horizontal="center"/>
    </xf>
    <xf numFmtId="171" fontId="2" fillId="2" borderId="1" xfId="0" applyNumberFormat="1" applyFont="1" applyFill="1" applyBorder="1" applyAlignment="1">
      <alignment horizontal="center"/>
    </xf>
    <xf numFmtId="171" fontId="2" fillId="5" borderId="1" xfId="0" applyNumberFormat="1" applyFont="1" applyFill="1" applyBorder="1" applyAlignment="1">
      <alignment horizontal="center"/>
    </xf>
    <xf numFmtId="171" fontId="2" fillId="2" borderId="5" xfId="0" applyNumberFormat="1" applyFont="1" applyFill="1" applyBorder="1" applyAlignment="1">
      <alignment horizontal="center"/>
    </xf>
    <xf numFmtId="0" fontId="0" fillId="7" borderId="0" xfId="0" applyFill="1"/>
    <xf numFmtId="0" fontId="0" fillId="0" borderId="26" xfId="0" applyBorder="1"/>
    <xf numFmtId="0" fontId="0" fillId="7" borderId="0" xfId="0" applyFill="1" applyAlignment="1">
      <alignment horizontal="right"/>
    </xf>
    <xf numFmtId="4" fontId="0" fillId="0" borderId="0" xfId="0" applyNumberFormat="1"/>
    <xf numFmtId="49" fontId="5" fillId="0" borderId="15" xfId="0" applyNumberFormat="1" applyFont="1" applyBorder="1" applyAlignment="1">
      <alignment horizontal="left"/>
    </xf>
    <xf numFmtId="172" fontId="2" fillId="2" borderId="8" xfId="0" applyNumberFormat="1" applyFont="1" applyFill="1" applyBorder="1" applyAlignment="1">
      <alignment horizontal="center"/>
    </xf>
    <xf numFmtId="172" fontId="2" fillId="0" borderId="9" xfId="0" applyNumberFormat="1" applyFont="1" applyBorder="1" applyAlignment="1">
      <alignment horizontal="center"/>
    </xf>
    <xf numFmtId="172" fontId="2" fillId="2" borderId="9" xfId="0" applyNumberFormat="1" applyFont="1" applyFill="1" applyBorder="1" applyAlignment="1">
      <alignment horizontal="center"/>
    </xf>
    <xf numFmtId="172" fontId="2" fillId="5" borderId="9" xfId="0" applyNumberFormat="1" applyFont="1" applyFill="1" applyBorder="1" applyAlignment="1">
      <alignment horizontal="center"/>
    </xf>
    <xf numFmtId="172" fontId="2" fillId="2" borderId="10" xfId="0" applyNumberFormat="1" applyFont="1" applyFill="1" applyBorder="1" applyAlignment="1">
      <alignment horizontal="center"/>
    </xf>
    <xf numFmtId="0" fontId="19" fillId="0" borderId="0" xfId="1"/>
    <xf numFmtId="173" fontId="2" fillId="0" borderId="9" xfId="0" applyNumberFormat="1" applyFont="1" applyBorder="1" applyAlignment="1">
      <alignment horizontal="center"/>
    </xf>
    <xf numFmtId="173" fontId="2" fillId="2" borderId="9" xfId="0" applyNumberFormat="1" applyFont="1" applyFill="1" applyBorder="1" applyAlignment="1">
      <alignment horizontal="center"/>
    </xf>
    <xf numFmtId="173" fontId="2" fillId="5" borderId="9" xfId="0" applyNumberFormat="1" applyFont="1" applyFill="1" applyBorder="1" applyAlignment="1">
      <alignment horizontal="center"/>
    </xf>
    <xf numFmtId="0" fontId="17" fillId="9" borderId="0" xfId="0" applyFont="1" applyFill="1"/>
    <xf numFmtId="0" fontId="0" fillId="9" borderId="0" xfId="0" applyFill="1"/>
    <xf numFmtId="0" fontId="20" fillId="0" borderId="0" xfId="0" applyFont="1" applyAlignment="1">
      <alignment horizontal="right"/>
    </xf>
    <xf numFmtId="0" fontId="2" fillId="10" borderId="9" xfId="0" applyFont="1" applyFill="1" applyBorder="1" applyAlignment="1">
      <alignment horizontal="left" shrinkToFit="1"/>
    </xf>
    <xf numFmtId="4" fontId="2" fillId="5" borderId="9" xfId="0" applyNumberFormat="1" applyFont="1" applyFill="1" applyBorder="1" applyAlignment="1">
      <alignment horizontal="center"/>
    </xf>
    <xf numFmtId="174" fontId="2" fillId="3" borderId="0" xfId="0" applyNumberFormat="1" applyFont="1" applyFill="1" applyAlignment="1">
      <alignment horizontal="center"/>
    </xf>
    <xf numFmtId="3" fontId="0" fillId="8" borderId="0" xfId="0" applyNumberFormat="1" applyFill="1" applyAlignment="1" applyProtection="1">
      <alignment horizontal="right"/>
      <protection locked="0"/>
    </xf>
    <xf numFmtId="0" fontId="0" fillId="8" borderId="0" xfId="0" applyFill="1" applyAlignment="1" applyProtection="1">
      <alignment horizontal="right"/>
      <protection locked="0"/>
    </xf>
    <xf numFmtId="0" fontId="0" fillId="0" borderId="0" xfId="0" applyProtection="1">
      <protection locked="0"/>
    </xf>
    <xf numFmtId="166" fontId="2" fillId="3" borderId="4" xfId="0" applyNumberFormat="1" applyFont="1" applyFill="1" applyBorder="1" applyAlignment="1" applyProtection="1">
      <alignment horizontal="center"/>
      <protection locked="0"/>
    </xf>
    <xf numFmtId="4" fontId="10" fillId="7" borderId="0" xfId="0" applyNumberFormat="1" applyFont="1" applyFill="1"/>
    <xf numFmtId="171" fontId="2" fillId="2" borderId="3" xfId="0" applyNumberFormat="1" applyFont="1" applyFill="1" applyBorder="1" applyAlignment="1" applyProtection="1">
      <alignment horizontal="center"/>
      <protection locked="0"/>
    </xf>
    <xf numFmtId="49" fontId="2" fillId="2" borderId="8" xfId="0" applyNumberFormat="1" applyFont="1" applyFill="1" applyBorder="1" applyAlignment="1" applyProtection="1">
      <alignment horizontal="center" wrapText="1"/>
      <protection locked="0"/>
    </xf>
    <xf numFmtId="168" fontId="2" fillId="2" borderId="8" xfId="0" applyNumberFormat="1" applyFont="1" applyFill="1" applyBorder="1" applyAlignment="1" applyProtection="1">
      <alignment horizontal="center"/>
      <protection locked="0"/>
    </xf>
    <xf numFmtId="171" fontId="2" fillId="0" borderId="1" xfId="0" applyNumberFormat="1" applyFont="1" applyBorder="1" applyAlignment="1" applyProtection="1">
      <alignment horizontal="center"/>
      <protection locked="0"/>
    </xf>
    <xf numFmtId="49" fontId="2" fillId="0" borderId="9" xfId="0" applyNumberFormat="1" applyFont="1" applyBorder="1" applyAlignment="1" applyProtection="1">
      <alignment horizontal="center" wrapText="1"/>
      <protection locked="0"/>
    </xf>
    <xf numFmtId="4" fontId="2" fillId="0" borderId="9" xfId="0" applyNumberFormat="1" applyFont="1" applyBorder="1" applyAlignment="1" applyProtection="1">
      <alignment horizontal="center" shrinkToFit="1"/>
      <protection locked="0"/>
    </xf>
    <xf numFmtId="164" fontId="2" fillId="0" borderId="9" xfId="0" applyNumberFormat="1" applyFont="1" applyBorder="1" applyAlignment="1" applyProtection="1">
      <alignment horizontal="center"/>
      <protection locked="0"/>
    </xf>
    <xf numFmtId="165" fontId="2" fillId="0" borderId="9" xfId="0" applyNumberFormat="1" applyFont="1" applyBorder="1" applyAlignment="1" applyProtection="1">
      <alignment horizontal="center"/>
      <protection locked="0"/>
    </xf>
    <xf numFmtId="4" fontId="2" fillId="0" borderId="9" xfId="0" applyNumberFormat="1" applyFont="1" applyBorder="1" applyAlignment="1" applyProtection="1">
      <alignment horizontal="center"/>
      <protection locked="0"/>
    </xf>
    <xf numFmtId="171" fontId="2" fillId="2" borderId="1" xfId="0" applyNumberFormat="1" applyFont="1" applyFill="1" applyBorder="1" applyAlignment="1" applyProtection="1">
      <alignment horizontal="center"/>
      <protection locked="0"/>
    </xf>
    <xf numFmtId="49" fontId="2" fillId="2" borderId="9" xfId="0" applyNumberFormat="1" applyFont="1" applyFill="1" applyBorder="1" applyAlignment="1" applyProtection="1">
      <alignment horizontal="center" wrapText="1"/>
      <protection locked="0"/>
    </xf>
    <xf numFmtId="3" fontId="2" fillId="2" borderId="8" xfId="0" applyNumberFormat="1" applyFont="1" applyFill="1" applyBorder="1" applyAlignment="1" applyProtection="1">
      <alignment horizontal="center"/>
      <protection locked="0"/>
    </xf>
    <xf numFmtId="3" fontId="2" fillId="0" borderId="9" xfId="0" applyNumberFormat="1" applyFont="1" applyBorder="1" applyAlignment="1" applyProtection="1">
      <alignment horizontal="center"/>
      <protection locked="0"/>
    </xf>
    <xf numFmtId="168" fontId="2" fillId="0" borderId="9" xfId="0" applyNumberFormat="1" applyFont="1" applyBorder="1" applyAlignment="1" applyProtection="1">
      <alignment horizontal="center"/>
      <protection locked="0"/>
    </xf>
    <xf numFmtId="3" fontId="2" fillId="2" borderId="9" xfId="0" applyNumberFormat="1" applyFont="1" applyFill="1" applyBorder="1" applyAlignment="1" applyProtection="1">
      <alignment horizontal="center"/>
      <protection locked="0"/>
    </xf>
    <xf numFmtId="168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left" shrinkToFit="1"/>
      <protection locked="0"/>
    </xf>
    <xf numFmtId="0" fontId="2" fillId="2" borderId="9" xfId="0" applyFont="1" applyFill="1" applyBorder="1" applyAlignment="1" applyProtection="1">
      <alignment horizontal="left" shrinkToFit="1"/>
      <protection locked="0"/>
    </xf>
    <xf numFmtId="171" fontId="2" fillId="5" borderId="1" xfId="0" applyNumberFormat="1" applyFont="1" applyFill="1" applyBorder="1" applyAlignment="1" applyProtection="1">
      <alignment horizontal="center"/>
      <protection locked="0"/>
    </xf>
    <xf numFmtId="49" fontId="2" fillId="5" borderId="9" xfId="0" applyNumberFormat="1" applyFont="1" applyFill="1" applyBorder="1" applyAlignment="1" applyProtection="1">
      <alignment horizontal="center" wrapText="1"/>
      <protection locked="0"/>
    </xf>
    <xf numFmtId="0" fontId="2" fillId="5" borderId="9" xfId="0" applyFont="1" applyFill="1" applyBorder="1" applyAlignment="1" applyProtection="1">
      <alignment horizontal="left" shrinkToFit="1"/>
      <protection locked="0"/>
    </xf>
    <xf numFmtId="171" fontId="5" fillId="0" borderId="2" xfId="0" applyNumberFormat="1" applyFont="1" applyBorder="1" applyAlignment="1" applyProtection="1">
      <alignment horizontal="left"/>
      <protection locked="0"/>
    </xf>
    <xf numFmtId="3" fontId="5" fillId="3" borderId="14" xfId="0" applyNumberFormat="1" applyFont="1" applyFill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4" fillId="0" borderId="0" xfId="0" applyFon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2" fillId="0" borderId="15" xfId="0" applyFont="1" applyBorder="1" applyAlignment="1" applyProtection="1">
      <alignment horizontal="center"/>
      <protection locked="0"/>
    </xf>
    <xf numFmtId="14" fontId="2" fillId="0" borderId="16" xfId="0" applyNumberFormat="1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left"/>
      <protection locked="0"/>
    </xf>
    <xf numFmtId="49" fontId="5" fillId="0" borderId="15" xfId="0" applyNumberFormat="1" applyFont="1" applyBorder="1" applyAlignment="1" applyProtection="1">
      <alignment horizontal="left"/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0" xfId="0" applyFont="1" applyProtection="1">
      <protection locked="0"/>
    </xf>
    <xf numFmtId="49" fontId="5" fillId="0" borderId="0" xfId="0" applyNumberFormat="1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right"/>
      <protection locked="0"/>
    </xf>
    <xf numFmtId="4" fontId="5" fillId="0" borderId="15" xfId="0" applyNumberFormat="1" applyFont="1" applyBorder="1" applyAlignment="1" applyProtection="1">
      <alignment horizontal="center"/>
      <protection locked="0"/>
    </xf>
    <xf numFmtId="173" fontId="2" fillId="0" borderId="9" xfId="0" applyNumberFormat="1" applyFont="1" applyBorder="1" applyAlignment="1" applyProtection="1">
      <alignment horizontal="center" shrinkToFit="1"/>
      <protection locked="0"/>
    </xf>
    <xf numFmtId="166" fontId="2" fillId="3" borderId="27" xfId="0" applyNumberFormat="1" applyFont="1" applyFill="1" applyBorder="1" applyAlignment="1">
      <alignment horizontal="center"/>
    </xf>
    <xf numFmtId="171" fontId="2" fillId="2" borderId="28" xfId="0" applyNumberFormat="1" applyFont="1" applyFill="1" applyBorder="1" applyAlignment="1" applyProtection="1">
      <alignment horizontal="center"/>
      <protection locked="0"/>
    </xf>
    <xf numFmtId="49" fontId="2" fillId="2" borderId="29" xfId="0" applyNumberFormat="1" applyFont="1" applyFill="1" applyBorder="1" applyAlignment="1" applyProtection="1">
      <alignment horizontal="center" wrapText="1"/>
      <protection locked="0"/>
    </xf>
    <xf numFmtId="0" fontId="2" fillId="2" borderId="29" xfId="0" applyFont="1" applyFill="1" applyBorder="1" applyAlignment="1" applyProtection="1">
      <alignment horizontal="left" shrinkToFit="1"/>
      <protection locked="0"/>
    </xf>
    <xf numFmtId="164" fontId="2" fillId="2" borderId="29" xfId="0" applyNumberFormat="1" applyFont="1" applyFill="1" applyBorder="1" applyAlignment="1" applyProtection="1">
      <alignment horizontal="center"/>
      <protection locked="0"/>
    </xf>
    <xf numFmtId="173" fontId="2" fillId="0" borderId="30" xfId="0" applyNumberFormat="1" applyFont="1" applyBorder="1" applyAlignment="1" applyProtection="1">
      <alignment horizontal="center" shrinkToFit="1"/>
      <protection locked="0"/>
    </xf>
    <xf numFmtId="166" fontId="2" fillId="3" borderId="31" xfId="0" applyNumberFormat="1" applyFont="1" applyFill="1" applyBorder="1" applyAlignment="1" applyProtection="1">
      <alignment horizontal="center"/>
      <protection locked="0"/>
    </xf>
    <xf numFmtId="4" fontId="2" fillId="11" borderId="8" xfId="0" applyNumberFormat="1" applyFont="1" applyFill="1" applyBorder="1" applyAlignment="1" applyProtection="1">
      <alignment horizontal="center"/>
      <protection locked="0"/>
    </xf>
    <xf numFmtId="171" fontId="2" fillId="11" borderId="3" xfId="0" applyNumberFormat="1" applyFont="1" applyFill="1" applyBorder="1" applyAlignment="1" applyProtection="1">
      <alignment horizontal="center"/>
      <protection locked="0"/>
    </xf>
    <xf numFmtId="49" fontId="2" fillId="11" borderId="8" xfId="0" applyNumberFormat="1" applyFont="1" applyFill="1" applyBorder="1" applyAlignment="1" applyProtection="1">
      <alignment horizontal="center" wrapText="1"/>
      <protection locked="0"/>
    </xf>
    <xf numFmtId="164" fontId="2" fillId="11" borderId="8" xfId="0" applyNumberFormat="1" applyFont="1" applyFill="1" applyBorder="1" applyAlignment="1" applyProtection="1">
      <alignment horizontal="center"/>
      <protection locked="0"/>
    </xf>
    <xf numFmtId="165" fontId="2" fillId="11" borderId="8" xfId="0" applyNumberFormat="1" applyFont="1" applyFill="1" applyBorder="1" applyAlignment="1" applyProtection="1">
      <alignment horizontal="center"/>
      <protection locked="0"/>
    </xf>
    <xf numFmtId="171" fontId="2" fillId="11" borderId="1" xfId="0" applyNumberFormat="1" applyFont="1" applyFill="1" applyBorder="1" applyAlignment="1" applyProtection="1">
      <alignment horizontal="center"/>
      <protection locked="0"/>
    </xf>
    <xf numFmtId="49" fontId="2" fillId="11" borderId="9" xfId="0" applyNumberFormat="1" applyFont="1" applyFill="1" applyBorder="1" applyAlignment="1" applyProtection="1">
      <alignment horizontal="center" wrapText="1"/>
      <protection locked="0"/>
    </xf>
    <xf numFmtId="4" fontId="2" fillId="11" borderId="9" xfId="0" applyNumberFormat="1" applyFont="1" applyFill="1" applyBorder="1" applyAlignment="1" applyProtection="1">
      <alignment horizontal="center" shrinkToFit="1"/>
      <protection locked="0"/>
    </xf>
    <xf numFmtId="164" fontId="2" fillId="11" borderId="9" xfId="0" applyNumberFormat="1" applyFont="1" applyFill="1" applyBorder="1" applyAlignment="1" applyProtection="1">
      <alignment horizontal="center"/>
      <protection locked="0"/>
    </xf>
    <xf numFmtId="165" fontId="2" fillId="11" borderId="9" xfId="0" applyNumberFormat="1" applyFont="1" applyFill="1" applyBorder="1" applyAlignment="1" applyProtection="1">
      <alignment horizontal="center"/>
      <protection locked="0"/>
    </xf>
    <xf numFmtId="4" fontId="2" fillId="11" borderId="9" xfId="0" applyNumberFormat="1" applyFont="1" applyFill="1" applyBorder="1" applyAlignment="1" applyProtection="1">
      <alignment horizontal="center"/>
      <protection locked="0"/>
    </xf>
    <xf numFmtId="165" fontId="2" fillId="11" borderId="9" xfId="0" applyNumberFormat="1" applyFont="1" applyFill="1" applyBorder="1" applyAlignment="1" applyProtection="1">
      <alignment horizontal="center"/>
      <protection hidden="1"/>
    </xf>
    <xf numFmtId="165" fontId="2" fillId="0" borderId="9" xfId="0" applyNumberFormat="1" applyFont="1" applyBorder="1" applyAlignment="1" applyProtection="1">
      <alignment horizontal="center"/>
      <protection hidden="1"/>
    </xf>
    <xf numFmtId="166" fontId="2" fillId="0" borderId="4" xfId="0" applyNumberFormat="1" applyFont="1" applyBorder="1" applyAlignment="1" applyProtection="1">
      <alignment horizontal="center"/>
      <protection locked="0"/>
    </xf>
    <xf numFmtId="169" fontId="5" fillId="0" borderId="0" xfId="0" applyNumberFormat="1" applyFont="1" applyAlignment="1" applyProtection="1">
      <alignment horizontal="left"/>
      <protection locked="0"/>
    </xf>
    <xf numFmtId="0" fontId="3" fillId="6" borderId="6" xfId="0" applyFont="1" applyFill="1" applyBorder="1" applyAlignment="1">
      <alignment horizontal="center" vertical="center" wrapText="1"/>
    </xf>
    <xf numFmtId="165" fontId="2" fillId="11" borderId="0" xfId="0" applyNumberFormat="1" applyFont="1" applyFill="1" applyAlignment="1" applyProtection="1">
      <alignment horizontal="center"/>
      <protection hidden="1"/>
    </xf>
    <xf numFmtId="0" fontId="21" fillId="0" borderId="0" xfId="2" applyFont="1" applyAlignment="1">
      <alignment horizontal="center" vertical="center" wrapText="1"/>
    </xf>
    <xf numFmtId="0" fontId="17" fillId="7" borderId="0" xfId="0" applyFont="1" applyFill="1" applyAlignment="1">
      <alignment horizontal="right"/>
    </xf>
    <xf numFmtId="0" fontId="17" fillId="7" borderId="0" xfId="0" applyFont="1" applyFill="1" applyAlignment="1">
      <alignment horizontal="center"/>
    </xf>
    <xf numFmtId="0" fontId="22" fillId="0" borderId="0" xfId="0" applyFont="1" applyAlignment="1">
      <alignment horizontal="left" vertical="center" wrapText="1" indent="1"/>
    </xf>
    <xf numFmtId="0" fontId="23" fillId="0" borderId="0" xfId="0" applyFont="1" applyAlignment="1">
      <alignment horizontal="left" vertical="center" wrapText="1" indent="1"/>
    </xf>
    <xf numFmtId="0" fontId="23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12" borderId="0" xfId="0" applyFont="1" applyFill="1" applyAlignment="1">
      <alignment horizontal="left" vertical="center" wrapText="1" indent="1"/>
    </xf>
    <xf numFmtId="0" fontId="23" fillId="12" borderId="0" xfId="0" applyFont="1" applyFill="1" applyAlignment="1">
      <alignment horizontal="center" vertical="center" wrapText="1"/>
    </xf>
    <xf numFmtId="0" fontId="22" fillId="0" borderId="26" xfId="0" applyFont="1" applyBorder="1" applyAlignment="1">
      <alignment horizontal="left" vertical="center" wrapText="1" indent="1"/>
    </xf>
    <xf numFmtId="0" fontId="23" fillId="0" borderId="26" xfId="0" applyFont="1" applyBorder="1" applyAlignment="1">
      <alignment horizontal="center" vertical="center" wrapText="1"/>
    </xf>
    <xf numFmtId="0" fontId="22" fillId="13" borderId="0" xfId="0" applyFont="1" applyFill="1" applyAlignment="1">
      <alignment horizontal="left" vertical="center" wrapText="1" indent="1"/>
    </xf>
    <xf numFmtId="0" fontId="22" fillId="13" borderId="0" xfId="0" applyFont="1" applyFill="1" applyAlignment="1">
      <alignment horizontal="center" vertical="center" wrapText="1"/>
    </xf>
    <xf numFmtId="14" fontId="10" fillId="14" borderId="32" xfId="0" applyNumberFormat="1" applyFont="1" applyFill="1" applyBorder="1" applyAlignment="1" applyProtection="1">
      <alignment vertical="center" wrapText="1"/>
      <protection locked="0"/>
    </xf>
    <xf numFmtId="0" fontId="5" fillId="0" borderId="15" xfId="0" applyFont="1" applyBorder="1" applyAlignment="1" applyProtection="1">
      <alignment horizontal="left"/>
      <protection locked="0"/>
    </xf>
    <xf numFmtId="0" fontId="5" fillId="0" borderId="16" xfId="0" applyFont="1" applyBorder="1" applyAlignment="1" applyProtection="1">
      <alignment horizontal="left"/>
      <protection locked="0"/>
    </xf>
    <xf numFmtId="49" fontId="2" fillId="2" borderId="1" xfId="0" applyNumberFormat="1" applyFont="1" applyFill="1" applyBorder="1" applyAlignment="1" applyProtection="1">
      <alignment horizontal="left" shrinkToFit="1"/>
      <protection locked="0"/>
    </xf>
    <xf numFmtId="49" fontId="2" fillId="2" borderId="17" xfId="0" applyNumberFormat="1" applyFont="1" applyFill="1" applyBorder="1" applyAlignment="1" applyProtection="1">
      <alignment horizontal="left" shrinkToFit="1"/>
      <protection locked="0"/>
    </xf>
    <xf numFmtId="49" fontId="2" fillId="2" borderId="25" xfId="0" applyNumberFormat="1" applyFont="1" applyFill="1" applyBorder="1" applyAlignment="1" applyProtection="1">
      <alignment horizontal="left" shrinkToFit="1"/>
      <protection locked="0"/>
    </xf>
    <xf numFmtId="49" fontId="2" fillId="0" borderId="1" xfId="0" applyNumberFormat="1" applyFont="1" applyBorder="1" applyAlignment="1" applyProtection="1">
      <alignment horizontal="left" shrinkToFit="1"/>
      <protection locked="0"/>
    </xf>
    <xf numFmtId="49" fontId="2" fillId="0" borderId="17" xfId="0" applyNumberFormat="1" applyFont="1" applyBorder="1" applyAlignment="1" applyProtection="1">
      <alignment horizontal="left" shrinkToFit="1"/>
      <protection locked="0"/>
    </xf>
    <xf numFmtId="49" fontId="2" fillId="0" borderId="25" xfId="0" applyNumberFormat="1" applyFont="1" applyBorder="1" applyAlignment="1" applyProtection="1">
      <alignment horizontal="left" shrinkToFit="1"/>
      <protection locked="0"/>
    </xf>
    <xf numFmtId="169" fontId="5" fillId="0" borderId="15" xfId="0" applyNumberFormat="1" applyFont="1" applyBorder="1" applyAlignment="1" applyProtection="1">
      <alignment horizontal="left"/>
      <protection locked="0"/>
    </xf>
    <xf numFmtId="49" fontId="2" fillId="2" borderId="22" xfId="0" applyNumberFormat="1" applyFont="1" applyFill="1" applyBorder="1" applyAlignment="1" applyProtection="1">
      <alignment horizontal="left" shrinkToFit="1"/>
      <protection locked="0"/>
    </xf>
    <xf numFmtId="49" fontId="2" fillId="2" borderId="23" xfId="0" applyNumberFormat="1" applyFont="1" applyFill="1" applyBorder="1" applyAlignment="1" applyProtection="1">
      <alignment horizontal="left" shrinkToFit="1"/>
      <protection locked="0"/>
    </xf>
    <xf numFmtId="49" fontId="2" fillId="2" borderId="24" xfId="0" applyNumberFormat="1" applyFont="1" applyFill="1" applyBorder="1" applyAlignment="1" applyProtection="1">
      <alignment horizontal="left" shrinkToFit="1"/>
      <protection locked="0"/>
    </xf>
    <xf numFmtId="0" fontId="3" fillId="6" borderId="19" xfId="0" applyFont="1" applyFill="1" applyBorder="1" applyAlignment="1">
      <alignment horizontal="center" vertical="center" wrapText="1"/>
    </xf>
    <xf numFmtId="0" fontId="3" fillId="6" borderId="20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169" fontId="5" fillId="0" borderId="15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 shrinkToFit="1"/>
    </xf>
    <xf numFmtId="49" fontId="2" fillId="0" borderId="17" xfId="0" applyNumberFormat="1" applyFont="1" applyBorder="1" applyAlignment="1">
      <alignment horizontal="left" shrinkToFit="1"/>
    </xf>
    <xf numFmtId="49" fontId="2" fillId="0" borderId="25" xfId="0" applyNumberFormat="1" applyFont="1" applyBorder="1" applyAlignment="1">
      <alignment horizontal="left" shrinkToFit="1"/>
    </xf>
    <xf numFmtId="49" fontId="2" fillId="2" borderId="1" xfId="0" applyNumberFormat="1" applyFont="1" applyFill="1" applyBorder="1" applyAlignment="1">
      <alignment horizontal="left" shrinkToFit="1"/>
    </xf>
    <xf numFmtId="49" fontId="2" fillId="2" borderId="17" xfId="0" applyNumberFormat="1" applyFont="1" applyFill="1" applyBorder="1" applyAlignment="1">
      <alignment horizontal="left" shrinkToFit="1"/>
    </xf>
    <xf numFmtId="49" fontId="2" fillId="2" borderId="25" xfId="0" applyNumberFormat="1" applyFont="1" applyFill="1" applyBorder="1" applyAlignment="1">
      <alignment horizontal="left" shrinkToFit="1"/>
    </xf>
    <xf numFmtId="49" fontId="2" fillId="2" borderId="22" xfId="0" applyNumberFormat="1" applyFont="1" applyFill="1" applyBorder="1" applyAlignment="1">
      <alignment horizontal="left" shrinkToFit="1"/>
    </xf>
    <xf numFmtId="49" fontId="2" fillId="2" borderId="23" xfId="0" applyNumberFormat="1" applyFont="1" applyFill="1" applyBorder="1" applyAlignment="1">
      <alignment horizontal="left" shrinkToFit="1"/>
    </xf>
    <xf numFmtId="49" fontId="2" fillId="2" borderId="24" xfId="0" applyNumberFormat="1" applyFont="1" applyFill="1" applyBorder="1" applyAlignment="1">
      <alignment horizontal="left" shrinkToFit="1"/>
    </xf>
  </cellXfs>
  <cellStyles count="3">
    <cellStyle name="Hyperlink" xfId="1" builtinId="8"/>
    <cellStyle name="Įprastas 2" xfId="2" xr:uid="{00000000-0005-0000-0000-000002000000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9D9D9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FFE1E2"/>
      <rgbColor rgb="00FDF1DF"/>
      <rgbColor rgb="00FFCCFF"/>
      <rgbColor rgb="0000CCFF"/>
      <rgbColor rgb="00CCFFFF"/>
      <rgbColor rgb="00CCFFCC"/>
      <rgbColor rgb="00FFFF99"/>
      <rgbColor rgb="0099CCFF"/>
      <rgbColor rgb="00EAEAEA"/>
      <rgbColor rgb="00CC99FF"/>
      <rgbColor rgb="00FDF6E7"/>
      <rgbColor rgb="003366FF"/>
      <rgbColor rgb="0033CCCC"/>
      <rgbColor rgb="0099CC00"/>
      <rgbColor rgb="00FFCC00"/>
      <rgbColor rgb="00FF9900"/>
      <rgbColor rgb="00FF6600"/>
      <rgbColor rgb="00666699"/>
      <rgbColor rgb="00C0C0C0"/>
      <rgbColor rgb="00003366"/>
      <rgbColor rgb="00339966"/>
      <rgbColor rgb="00003300"/>
      <rgbColor rgb="00333300"/>
      <rgbColor rgb="00A14817"/>
      <rgbColor rgb="00993366"/>
      <rgbColor rgb="00333399"/>
      <rgbColor rgb="00333333"/>
    </indexed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lb.lt/lt/pagal-buhalterines-apskaitos-istatyma-formuojami-euro-ir-uzsienio-valiutu-santykia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1"/>
  <sheetViews>
    <sheetView showGridLines="0" tabSelected="1" zoomScaleNormal="100" workbookViewId="0">
      <selection activeCell="D19" sqref="D19"/>
    </sheetView>
  </sheetViews>
  <sheetFormatPr defaultRowHeight="13.2" x14ac:dyDescent="0.25"/>
  <cols>
    <col min="1" max="1" width="1.44140625" customWidth="1"/>
    <col min="2" max="2" width="14.109375" customWidth="1"/>
    <col min="3" max="3" width="6.5546875" customWidth="1"/>
    <col min="4" max="4" width="54" customWidth="1"/>
    <col min="5" max="5" width="15.44140625" bestFit="1" customWidth="1"/>
    <col min="6" max="6" width="10" customWidth="1"/>
    <col min="7" max="7" width="11.109375" customWidth="1"/>
    <col min="8" max="8" width="9.109375" customWidth="1"/>
    <col min="9" max="9" width="10.88671875" customWidth="1"/>
    <col min="10" max="10" width="22.33203125" customWidth="1"/>
  </cols>
  <sheetData>
    <row r="1" spans="1:11" s="18" customFormat="1" ht="16.5" customHeight="1" x14ac:dyDescent="0.25">
      <c r="B1" s="17"/>
      <c r="C1" s="17"/>
      <c r="D1" s="17"/>
      <c r="F1" s="59" t="s">
        <v>239</v>
      </c>
      <c r="G1" s="17"/>
      <c r="I1" s="69"/>
      <c r="J1" s="70"/>
      <c r="K1" s="17"/>
    </row>
    <row r="2" spans="1:11" ht="33.75" customHeight="1" x14ac:dyDescent="0.25">
      <c r="B2" s="24" t="s">
        <v>158</v>
      </c>
      <c r="C2" s="24"/>
      <c r="D2" s="24"/>
      <c r="E2" s="57"/>
      <c r="F2" s="24"/>
      <c r="G2" s="24"/>
      <c r="H2" s="24"/>
      <c r="I2" s="69"/>
      <c r="J2" s="70"/>
      <c r="K2" s="1"/>
    </row>
    <row r="3" spans="1:11" ht="30" customHeight="1" x14ac:dyDescent="0.25">
      <c r="B3" s="58"/>
      <c r="C3" s="24"/>
      <c r="D3" s="24"/>
      <c r="E3" s="24"/>
      <c r="F3" s="24"/>
      <c r="G3" s="24"/>
      <c r="H3" s="24"/>
      <c r="I3" s="24"/>
      <c r="J3" s="50"/>
      <c r="K3" s="1"/>
    </row>
    <row r="4" spans="1:11" ht="17.100000000000001" customHeight="1" x14ac:dyDescent="0.25">
      <c r="B4" s="14" t="s">
        <v>206</v>
      </c>
      <c r="C4" s="195" t="s">
        <v>258</v>
      </c>
      <c r="D4" s="195"/>
      <c r="E4" s="141"/>
      <c r="F4" s="115"/>
      <c r="G4" s="142"/>
      <c r="H4" s="143" t="s">
        <v>162</v>
      </c>
      <c r="I4" s="7" t="s">
        <v>163</v>
      </c>
      <c r="J4" s="139"/>
      <c r="K4" s="1"/>
    </row>
    <row r="5" spans="1:11" ht="17.100000000000001" customHeight="1" thickBot="1" x14ac:dyDescent="0.3">
      <c r="B5" s="5"/>
      <c r="C5" s="141" t="s">
        <v>238</v>
      </c>
      <c r="D5" s="141"/>
      <c r="E5" s="141"/>
      <c r="F5" s="141"/>
      <c r="G5" s="141"/>
      <c r="H5" s="115"/>
      <c r="I5" s="7" t="s">
        <v>164</v>
      </c>
      <c r="J5" s="194"/>
      <c r="K5" s="1"/>
    </row>
    <row r="6" spans="1:11" ht="17.100000000000001" customHeight="1" x14ac:dyDescent="0.25">
      <c r="B6" s="14" t="s">
        <v>159</v>
      </c>
      <c r="C6" s="144"/>
      <c r="D6" s="141"/>
      <c r="E6" s="141"/>
      <c r="F6" s="141"/>
      <c r="G6" s="115"/>
      <c r="H6" s="115"/>
      <c r="I6" s="7" t="s">
        <v>165</v>
      </c>
      <c r="J6" s="140">
        <f>J5-J4+1</f>
        <v>1</v>
      </c>
      <c r="K6" s="1"/>
    </row>
    <row r="7" spans="1:11" ht="16.5" customHeight="1" x14ac:dyDescent="0.25">
      <c r="B7" s="6" t="s">
        <v>160</v>
      </c>
      <c r="C7" s="195"/>
      <c r="D7" s="195"/>
      <c r="E7" s="145" t="s">
        <v>207</v>
      </c>
      <c r="F7" s="195"/>
      <c r="G7" s="195"/>
      <c r="H7" s="195"/>
      <c r="I7" s="5"/>
      <c r="J7" s="42"/>
      <c r="K7" s="2"/>
    </row>
    <row r="8" spans="1:11" ht="17.100000000000001" customHeight="1" x14ac:dyDescent="0.25">
      <c r="B8" s="6" t="s">
        <v>161</v>
      </c>
      <c r="C8" s="195"/>
      <c r="D8" s="195"/>
      <c r="E8" s="115"/>
      <c r="F8" s="196"/>
      <c r="G8" s="196"/>
      <c r="H8" s="196"/>
      <c r="I8" s="6"/>
      <c r="J8" s="42"/>
      <c r="K8" s="2"/>
    </row>
    <row r="9" spans="1:11" ht="17.100000000000001" customHeight="1" x14ac:dyDescent="0.25"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s="44" customFormat="1" ht="27" customHeight="1" x14ac:dyDescent="0.25">
      <c r="B10" s="45" t="s">
        <v>167</v>
      </c>
      <c r="C10" s="46" t="s">
        <v>168</v>
      </c>
      <c r="D10" s="46" t="s">
        <v>195</v>
      </c>
      <c r="E10" s="46" t="s">
        <v>169</v>
      </c>
      <c r="F10" s="46" t="s">
        <v>170</v>
      </c>
      <c r="G10" s="46" t="s">
        <v>196</v>
      </c>
      <c r="H10" s="46" t="s">
        <v>171</v>
      </c>
      <c r="I10" s="46" t="s">
        <v>172</v>
      </c>
      <c r="J10" s="47" t="s">
        <v>197</v>
      </c>
      <c r="K10" s="48"/>
    </row>
    <row r="11" spans="1:11" ht="17.100000000000001" customHeight="1" x14ac:dyDescent="0.25">
      <c r="A11" s="25"/>
      <c r="B11" s="118"/>
      <c r="C11" s="119"/>
      <c r="D11" s="27" t="s">
        <v>240</v>
      </c>
      <c r="E11" s="10"/>
      <c r="F11" s="51"/>
      <c r="G11" s="35"/>
      <c r="H11" s="23"/>
      <c r="I11" s="98"/>
      <c r="J11" s="40">
        <f>IFERROR(IF(F11="",1,F11)*G11/I11,0)</f>
        <v>0</v>
      </c>
      <c r="K11" s="1"/>
    </row>
    <row r="12" spans="1:11" ht="17.100000000000001" customHeight="1" x14ac:dyDescent="0.25">
      <c r="B12" s="121"/>
      <c r="C12" s="122"/>
      <c r="D12" s="134" t="s">
        <v>254</v>
      </c>
      <c r="E12" s="135" t="s">
        <v>217</v>
      </c>
      <c r="F12" s="156">
        <v>1</v>
      </c>
      <c r="G12" s="156"/>
      <c r="H12" s="156" t="s">
        <v>256</v>
      </c>
      <c r="I12" s="156">
        <v>1</v>
      </c>
      <c r="J12" s="40">
        <f t="shared" ref="J12:J24" si="0">IFERROR(IF(F12="",1,F12)*G12/I12,0)</f>
        <v>0</v>
      </c>
      <c r="K12" s="1"/>
    </row>
    <row r="13" spans="1:11" ht="17.100000000000001" customHeight="1" x14ac:dyDescent="0.25">
      <c r="B13" s="127"/>
      <c r="C13" s="128"/>
      <c r="D13" s="135" t="s">
        <v>259</v>
      </c>
      <c r="E13" s="135" t="s">
        <v>257</v>
      </c>
      <c r="F13" s="156">
        <v>1</v>
      </c>
      <c r="G13" s="156"/>
      <c r="H13" s="156" t="s">
        <v>256</v>
      </c>
      <c r="I13" s="156">
        <v>1</v>
      </c>
      <c r="J13" s="40">
        <f t="shared" si="0"/>
        <v>0</v>
      </c>
      <c r="K13" s="1"/>
    </row>
    <row r="14" spans="1:11" ht="17.100000000000001" customHeight="1" x14ac:dyDescent="0.25">
      <c r="B14" s="121"/>
      <c r="C14" s="122"/>
      <c r="D14" s="134"/>
      <c r="E14" s="135"/>
      <c r="F14" s="156"/>
      <c r="G14" s="156"/>
      <c r="H14" s="156"/>
      <c r="I14" s="156" t="str">
        <f t="shared" ref="I14:I31" si="1">IF(LOWER(H14)="eur",1,"")</f>
        <v/>
      </c>
      <c r="J14" s="40">
        <f t="shared" si="0"/>
        <v>0</v>
      </c>
      <c r="K14" s="1"/>
    </row>
    <row r="15" spans="1:11" ht="17.100000000000001" customHeight="1" x14ac:dyDescent="0.25">
      <c r="B15" s="127"/>
      <c r="C15" s="128"/>
      <c r="D15" s="135"/>
      <c r="E15" s="135"/>
      <c r="F15" s="156"/>
      <c r="G15" s="156"/>
      <c r="H15" s="156"/>
      <c r="I15" s="156"/>
      <c r="J15" s="40">
        <f t="shared" si="0"/>
        <v>0</v>
      </c>
      <c r="K15" s="1"/>
    </row>
    <row r="16" spans="1:11" ht="17.100000000000001" customHeight="1" x14ac:dyDescent="0.25">
      <c r="B16" s="121"/>
      <c r="C16" s="122"/>
      <c r="D16" s="134" t="s">
        <v>255</v>
      </c>
      <c r="E16" s="135"/>
      <c r="F16" s="156"/>
      <c r="G16" s="156"/>
      <c r="H16" s="156"/>
      <c r="I16" s="156" t="str">
        <f t="shared" si="1"/>
        <v/>
      </c>
      <c r="J16" s="40">
        <f t="shared" si="0"/>
        <v>0</v>
      </c>
      <c r="K16" s="1"/>
    </row>
    <row r="17" spans="2:14" ht="17.100000000000001" customHeight="1" x14ac:dyDescent="0.25">
      <c r="B17" s="127"/>
      <c r="C17" s="128"/>
      <c r="D17" s="135"/>
      <c r="E17" s="135"/>
      <c r="F17" s="156"/>
      <c r="G17" s="156"/>
      <c r="H17" s="156"/>
      <c r="I17" s="156"/>
      <c r="J17" s="40">
        <f t="shared" si="0"/>
        <v>0</v>
      </c>
      <c r="K17" s="1"/>
    </row>
    <row r="18" spans="2:14" ht="17.100000000000001" customHeight="1" x14ac:dyDescent="0.25">
      <c r="B18" s="121"/>
      <c r="C18" s="122"/>
      <c r="D18" s="134"/>
      <c r="E18" s="135"/>
      <c r="F18" s="156"/>
      <c r="G18" s="156"/>
      <c r="H18" s="156"/>
      <c r="I18" s="156" t="str">
        <f t="shared" si="1"/>
        <v/>
      </c>
      <c r="J18" s="40">
        <f t="shared" si="0"/>
        <v>0</v>
      </c>
      <c r="K18" s="1"/>
    </row>
    <row r="19" spans="2:14" ht="17.100000000000001" customHeight="1" x14ac:dyDescent="0.25">
      <c r="B19" s="127"/>
      <c r="C19" s="128"/>
      <c r="D19" s="135"/>
      <c r="E19" s="135"/>
      <c r="F19" s="156"/>
      <c r="G19" s="156"/>
      <c r="H19" s="156"/>
      <c r="I19" s="156" t="str">
        <f t="shared" si="1"/>
        <v/>
      </c>
      <c r="J19" s="40">
        <f t="shared" si="0"/>
        <v>0</v>
      </c>
      <c r="K19" s="1"/>
    </row>
    <row r="20" spans="2:14" ht="17.100000000000001" customHeight="1" x14ac:dyDescent="0.25">
      <c r="B20" s="121"/>
      <c r="C20" s="122"/>
      <c r="D20" s="134"/>
      <c r="E20" s="135"/>
      <c r="F20" s="156"/>
      <c r="G20" s="156"/>
      <c r="H20" s="156"/>
      <c r="I20" s="156" t="str">
        <f t="shared" si="1"/>
        <v/>
      </c>
      <c r="J20" s="40">
        <f t="shared" si="0"/>
        <v>0</v>
      </c>
      <c r="K20" s="1"/>
    </row>
    <row r="21" spans="2:14" ht="17.100000000000001" customHeight="1" x14ac:dyDescent="0.25">
      <c r="B21" s="127"/>
      <c r="C21" s="128"/>
      <c r="D21" s="135"/>
      <c r="E21" s="135"/>
      <c r="F21" s="156"/>
      <c r="G21" s="156"/>
      <c r="H21" s="156"/>
      <c r="I21" s="156"/>
      <c r="J21" s="40">
        <f t="shared" si="0"/>
        <v>0</v>
      </c>
      <c r="K21" s="1"/>
    </row>
    <row r="22" spans="2:14" ht="17.100000000000001" customHeight="1" x14ac:dyDescent="0.25">
      <c r="B22" s="121"/>
      <c r="C22" s="122"/>
      <c r="D22" s="134"/>
      <c r="E22" s="135"/>
      <c r="F22" s="156"/>
      <c r="G22" s="156"/>
      <c r="H22" s="156"/>
      <c r="I22" s="156"/>
      <c r="J22" s="40">
        <f t="shared" si="0"/>
        <v>0</v>
      </c>
      <c r="K22" s="1"/>
    </row>
    <row r="23" spans="2:14" ht="17.100000000000001" customHeight="1" x14ac:dyDescent="0.25">
      <c r="B23" s="127"/>
      <c r="C23" s="128"/>
      <c r="D23" s="135"/>
      <c r="E23" s="135"/>
      <c r="F23" s="156"/>
      <c r="G23" s="156"/>
      <c r="H23" s="156"/>
      <c r="I23" s="156" t="str">
        <f t="shared" si="1"/>
        <v/>
      </c>
      <c r="J23" s="40">
        <f t="shared" si="0"/>
        <v>0</v>
      </c>
      <c r="K23" s="1"/>
    </row>
    <row r="24" spans="2:14" ht="17.100000000000001" customHeight="1" x14ac:dyDescent="0.25">
      <c r="B24" s="136"/>
      <c r="C24" s="137"/>
      <c r="D24" s="138"/>
      <c r="E24" s="135"/>
      <c r="F24" s="156"/>
      <c r="G24" s="156"/>
      <c r="H24" s="156"/>
      <c r="I24" s="156" t="str">
        <f t="shared" si="1"/>
        <v/>
      </c>
      <c r="J24" s="40">
        <f t="shared" si="0"/>
        <v>0</v>
      </c>
      <c r="K24" s="1"/>
    </row>
    <row r="25" spans="2:14" ht="17.100000000000001" customHeight="1" x14ac:dyDescent="0.25">
      <c r="B25" s="127"/>
      <c r="C25" s="128"/>
      <c r="D25" s="29" t="s">
        <v>202</v>
      </c>
      <c r="E25" s="135"/>
      <c r="F25" s="156"/>
      <c r="G25" s="156"/>
      <c r="H25" s="156"/>
      <c r="I25" s="156" t="str">
        <f t="shared" si="1"/>
        <v/>
      </c>
      <c r="J25" s="116"/>
      <c r="K25" s="1"/>
    </row>
    <row r="26" spans="2:14" ht="17.100000000000001" customHeight="1" x14ac:dyDescent="0.25">
      <c r="B26" s="136"/>
      <c r="C26" s="137"/>
      <c r="D26" s="134"/>
      <c r="E26" s="135"/>
      <c r="F26" s="156"/>
      <c r="G26" s="156"/>
      <c r="H26" s="156"/>
      <c r="I26" s="156" t="str">
        <f t="shared" si="1"/>
        <v/>
      </c>
      <c r="J26" s="116"/>
      <c r="K26" s="1"/>
      <c r="N26" s="26"/>
    </row>
    <row r="27" spans="2:14" ht="17.100000000000001" customHeight="1" x14ac:dyDescent="0.25">
      <c r="B27" s="127"/>
      <c r="C27" s="128"/>
      <c r="D27" s="135"/>
      <c r="E27" s="135"/>
      <c r="F27" s="156"/>
      <c r="G27" s="156"/>
      <c r="H27" s="156"/>
      <c r="I27" s="156" t="str">
        <f t="shared" si="1"/>
        <v/>
      </c>
      <c r="J27" s="116"/>
      <c r="K27" s="1"/>
      <c r="N27" s="26"/>
    </row>
    <row r="28" spans="2:14" ht="17.100000000000001" customHeight="1" x14ac:dyDescent="0.25">
      <c r="B28" s="136"/>
      <c r="C28" s="137"/>
      <c r="D28" s="134"/>
      <c r="E28" s="135"/>
      <c r="F28" s="156"/>
      <c r="G28" s="156"/>
      <c r="H28" s="156"/>
      <c r="I28" s="156" t="str">
        <f t="shared" si="1"/>
        <v/>
      </c>
      <c r="J28" s="116"/>
      <c r="K28" s="1"/>
    </row>
    <row r="29" spans="2:14" ht="17.100000000000001" customHeight="1" x14ac:dyDescent="0.25">
      <c r="B29" s="127"/>
      <c r="C29" s="128"/>
      <c r="D29" s="29" t="s">
        <v>241</v>
      </c>
      <c r="E29" s="135"/>
      <c r="F29" s="156"/>
      <c r="G29" s="156"/>
      <c r="H29" s="156"/>
      <c r="I29" s="156" t="str">
        <f t="shared" si="1"/>
        <v/>
      </c>
      <c r="J29" s="116"/>
      <c r="K29" s="1"/>
      <c r="N29" s="26"/>
    </row>
    <row r="30" spans="2:14" ht="17.100000000000001" customHeight="1" x14ac:dyDescent="0.25">
      <c r="B30" s="136"/>
      <c r="C30" s="137"/>
      <c r="D30" s="134"/>
      <c r="E30" s="135"/>
      <c r="F30" s="156"/>
      <c r="G30" s="156"/>
      <c r="H30" s="156"/>
      <c r="I30" s="156" t="str">
        <f t="shared" si="1"/>
        <v/>
      </c>
      <c r="J30" s="116"/>
      <c r="K30" s="1"/>
      <c r="N30" s="26"/>
    </row>
    <row r="31" spans="2:14" ht="17.100000000000001" customHeight="1" x14ac:dyDescent="0.25">
      <c r="B31" s="158"/>
      <c r="C31" s="159"/>
      <c r="D31" s="160"/>
      <c r="E31" s="161"/>
      <c r="F31" s="162"/>
      <c r="G31" s="162"/>
      <c r="H31" s="162"/>
      <c r="I31" s="162" t="str">
        <f t="shared" si="1"/>
        <v/>
      </c>
      <c r="J31" s="163"/>
      <c r="K31" s="1"/>
      <c r="N31" s="26"/>
    </row>
    <row r="32" spans="2:14" ht="17.100000000000001" customHeight="1" x14ac:dyDescent="0.25">
      <c r="C32" s="3"/>
      <c r="D32" s="3"/>
      <c r="E32" s="3"/>
      <c r="F32" s="3"/>
      <c r="G32" s="3"/>
      <c r="H32" s="3"/>
      <c r="I32" s="9" t="s">
        <v>175</v>
      </c>
      <c r="J32" s="157">
        <f>SUM(J11:J24)</f>
        <v>0</v>
      </c>
      <c r="K32" s="1"/>
    </row>
    <row r="33" spans="2:11" ht="17.100000000000001" customHeight="1" x14ac:dyDescent="0.25">
      <c r="B33" s="15" t="s">
        <v>174</v>
      </c>
      <c r="C33" s="3"/>
      <c r="D33" s="146"/>
      <c r="E33" s="16"/>
      <c r="I33" s="9" t="s">
        <v>176</v>
      </c>
      <c r="J33" s="177"/>
      <c r="K33" s="1"/>
    </row>
    <row r="34" spans="2:11" ht="17.100000000000001" customHeight="1" x14ac:dyDescent="0.25">
      <c r="B34" s="15" t="s">
        <v>193</v>
      </c>
      <c r="C34" s="3"/>
      <c r="D34" s="147"/>
      <c r="E34" s="3"/>
      <c r="I34" s="9" t="s">
        <v>173</v>
      </c>
      <c r="J34" s="78">
        <f>(J32-J33)</f>
        <v>0</v>
      </c>
      <c r="K34" s="1"/>
    </row>
    <row r="35" spans="2:11" x14ac:dyDescent="0.25">
      <c r="D35" s="115"/>
    </row>
    <row r="37" spans="2:11" x14ac:dyDescent="0.25">
      <c r="B37" s="103"/>
    </row>
    <row r="41" spans="2:11" x14ac:dyDescent="0.25">
      <c r="H41" s="26"/>
    </row>
  </sheetData>
  <sheetProtection algorithmName="SHA-512" hashValue="XNX+eTRgZSu6uupjUJvZMyR6hrHm+j+DCo8HyGRmwD9vQ235+LhwGaGYOQiLCB5VilqxpA54kAwvPkYtUn1aZg==" saltValue="k/7JHie6/qTAcgURemUm7g==" spinCount="100000" sheet="1" objects="1" scenarios="1"/>
  <mergeCells count="5">
    <mergeCell ref="C4:D4"/>
    <mergeCell ref="C7:D7"/>
    <mergeCell ref="C8:D8"/>
    <mergeCell ref="F7:H7"/>
    <mergeCell ref="F8:H8"/>
  </mergeCells>
  <phoneticPr fontId="0" type="noConversion"/>
  <dataValidations count="6">
    <dataValidation type="whole" operator="greaterThanOrEqual" allowBlank="1" showInputMessage="1" showErrorMessage="1" error="Should be positive integer" sqref="F25:F31" xr:uid="{00000000-0002-0000-0000-000001000000}">
      <formula1>0</formula1>
    </dataValidation>
    <dataValidation type="decimal" operator="greaterThanOrEqual" allowBlank="1" showInputMessage="1" showErrorMessage="1" error="Should be positive" sqref="G11:G31 J33 I11:I31" xr:uid="{00000000-0002-0000-0000-000002000000}">
      <formula1>0</formula1>
    </dataValidation>
    <dataValidation type="list" allowBlank="1" showInputMessage="1" showErrorMessage="1" sqref="E11:E31" xr:uid="{00000000-0002-0000-0000-000003000000}">
      <formula1>"Dienpinigiai,Apgyvendinimas,Kelionė,Vietinis transportas,Registracijos mokesčiai,Kuras,Kita"</formula1>
    </dataValidation>
    <dataValidation type="date" operator="greaterThan" allowBlank="1" showErrorMessage="1" error="Datos formatas" sqref="B11:B31" xr:uid="{00000000-0002-0000-0000-000004000000}">
      <formula1>43466</formula1>
    </dataValidation>
    <dataValidation type="date" operator="greaterThan" allowBlank="1" showInputMessage="1" showErrorMessage="1" error="Datos formatas" sqref="J4" xr:uid="{00000000-0002-0000-0000-000005000000}">
      <formula1>43466</formula1>
    </dataValidation>
    <dataValidation type="decimal" operator="greaterThanOrEqual" allowBlank="1" showInputMessage="1" showErrorMessage="1" error="Should be positive integer" sqref="F11:F24" xr:uid="{00000000-0002-0000-0000-000006000000}">
      <formula1>0</formula1>
    </dataValidation>
  </dataValidations>
  <printOptions horizontalCentered="1"/>
  <pageMargins left="0.74803149606299213" right="0.74803149606299213" top="0.51181102362204722" bottom="0.98425196850393704" header="0.51181102362204722" footer="0.51181102362204722"/>
  <pageSetup paperSize="9" scale="81" orientation="landscape" horizontalDpi="200" verticalDpi="200" r:id="rId1"/>
  <headerFooter alignWithMargins="0">
    <oddFooter xml:space="preserve">&amp;RPrinted at &amp;D   &amp;T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9"/>
  <sheetViews>
    <sheetView showGridLines="0" topLeftCell="A19" zoomScaleNormal="100" workbookViewId="0">
      <selection activeCell="G44" sqref="G44"/>
    </sheetView>
  </sheetViews>
  <sheetFormatPr defaultRowHeight="13.2" x14ac:dyDescent="0.25"/>
  <cols>
    <col min="1" max="1" width="1.44140625" customWidth="1"/>
    <col min="2" max="2" width="14.88671875" customWidth="1"/>
    <col min="3" max="3" width="17.109375" customWidth="1"/>
    <col min="4" max="4" width="22.88671875" customWidth="1"/>
    <col min="5" max="5" width="12.33203125" customWidth="1"/>
    <col min="6" max="6" width="18.33203125" customWidth="1"/>
    <col min="7" max="7" width="15.5546875" customWidth="1"/>
    <col min="8" max="9" width="10.33203125" customWidth="1"/>
    <col min="10" max="10" width="11.6640625" customWidth="1"/>
  </cols>
  <sheetData>
    <row r="1" spans="1:11" s="18" customFormat="1" ht="16.5" customHeight="1" x14ac:dyDescent="0.25">
      <c r="B1" s="17"/>
      <c r="C1" s="17"/>
      <c r="D1" s="17"/>
      <c r="F1" s="17"/>
      <c r="G1" s="59" t="s">
        <v>239</v>
      </c>
      <c r="H1" s="17"/>
      <c r="I1" s="17"/>
      <c r="J1" s="70"/>
      <c r="K1" s="17"/>
    </row>
    <row r="2" spans="1:11" ht="33.75" customHeight="1" x14ac:dyDescent="0.25">
      <c r="B2" s="68" t="s">
        <v>177</v>
      </c>
      <c r="C2" s="24"/>
      <c r="D2" s="24"/>
      <c r="E2" s="57"/>
      <c r="F2" s="24"/>
      <c r="G2" s="24"/>
      <c r="H2" s="69"/>
      <c r="I2" s="69"/>
      <c r="J2" s="24"/>
      <c r="K2" s="1"/>
    </row>
    <row r="3" spans="1:11" ht="30" customHeight="1" x14ac:dyDescent="0.25">
      <c r="B3" s="58"/>
      <c r="C3" s="24"/>
      <c r="D3" s="24"/>
      <c r="E3" s="24"/>
      <c r="F3" s="24"/>
      <c r="G3" s="24"/>
      <c r="H3" s="24"/>
      <c r="I3" s="24"/>
      <c r="J3" s="50"/>
      <c r="K3" s="1"/>
    </row>
    <row r="4" spans="1:11" ht="17.100000000000001" customHeight="1" x14ac:dyDescent="0.25">
      <c r="B4" s="14" t="s">
        <v>192</v>
      </c>
      <c r="C4" s="148"/>
      <c r="D4" s="149"/>
      <c r="E4" s="141"/>
      <c r="F4" s="143" t="s">
        <v>162</v>
      </c>
      <c r="G4" s="115"/>
      <c r="H4" s="150" t="s">
        <v>163</v>
      </c>
      <c r="I4" s="150"/>
      <c r="J4" s="139">
        <f>'Komand. išlaidų ataskaita'!J3:J4</f>
        <v>0</v>
      </c>
      <c r="K4" s="1"/>
    </row>
    <row r="5" spans="1:11" ht="17.100000000000001" customHeight="1" x14ac:dyDescent="0.25">
      <c r="B5" s="5"/>
      <c r="C5" s="141"/>
      <c r="D5" s="141"/>
      <c r="E5" s="141"/>
      <c r="F5" s="141"/>
      <c r="G5" s="141"/>
      <c r="H5" s="150" t="s">
        <v>164</v>
      </c>
      <c r="I5" s="150"/>
      <c r="J5" s="139">
        <f>'Komand. išlaidų ataskaita'!J5</f>
        <v>0</v>
      </c>
      <c r="K5" s="1"/>
    </row>
    <row r="6" spans="1:11" ht="17.100000000000001" customHeight="1" x14ac:dyDescent="0.25">
      <c r="B6" s="14" t="s">
        <v>159</v>
      </c>
      <c r="C6" s="144"/>
      <c r="D6" s="141"/>
      <c r="E6" s="141"/>
      <c r="F6" s="141"/>
      <c r="G6" s="141"/>
      <c r="H6" s="150" t="s">
        <v>165</v>
      </c>
      <c r="I6" s="150"/>
      <c r="J6" s="140">
        <f>J5-J4+1</f>
        <v>1</v>
      </c>
      <c r="K6" s="1"/>
    </row>
    <row r="7" spans="1:11" ht="16.5" customHeight="1" x14ac:dyDescent="0.25">
      <c r="B7" s="6" t="s">
        <v>160</v>
      </c>
      <c r="C7" s="203">
        <f>'Komand. išlaidų ataskaita'!C7:D7</f>
        <v>0</v>
      </c>
      <c r="D7" s="203"/>
      <c r="E7" s="115"/>
      <c r="F7" s="151" t="s">
        <v>166</v>
      </c>
      <c r="G7" s="203"/>
      <c r="H7" s="203"/>
      <c r="I7" s="178"/>
      <c r="J7" s="152"/>
      <c r="K7" s="2"/>
    </row>
    <row r="8" spans="1:11" ht="17.100000000000001" customHeight="1" x14ac:dyDescent="0.25">
      <c r="B8" s="6" t="s">
        <v>161</v>
      </c>
      <c r="C8" s="203">
        <f>'Komand. išlaidų ataskaita'!C8:D8</f>
        <v>0</v>
      </c>
      <c r="D8" s="203"/>
      <c r="E8" s="115"/>
      <c r="F8" s="151"/>
      <c r="G8" s="196"/>
      <c r="H8" s="196"/>
      <c r="I8" s="148"/>
      <c r="J8" s="152"/>
      <c r="K8" s="2"/>
    </row>
    <row r="9" spans="1:11" ht="17.100000000000001" customHeight="1" x14ac:dyDescent="0.25">
      <c r="B9" s="6"/>
      <c r="C9" s="79"/>
      <c r="D9" s="79"/>
      <c r="F9" s="6"/>
      <c r="G9" s="79"/>
      <c r="H9" s="79"/>
      <c r="I9" s="79"/>
      <c r="J9" s="42"/>
      <c r="K9" s="2"/>
    </row>
    <row r="10" spans="1:11" ht="17.100000000000001" customHeight="1" x14ac:dyDescent="0.3">
      <c r="B10" s="80" t="s">
        <v>178</v>
      </c>
      <c r="C10" s="1"/>
      <c r="D10" s="1"/>
      <c r="E10" s="1"/>
      <c r="F10" s="1"/>
      <c r="G10" s="1"/>
      <c r="H10" s="1"/>
      <c r="I10" s="1"/>
      <c r="J10" s="1"/>
      <c r="K10" s="1"/>
    </row>
    <row r="11" spans="1:11" s="44" customFormat="1" ht="27" customHeight="1" x14ac:dyDescent="0.25">
      <c r="B11" s="65" t="s">
        <v>167</v>
      </c>
      <c r="C11" s="66" t="s">
        <v>168</v>
      </c>
      <c r="D11" s="66" t="s">
        <v>204</v>
      </c>
      <c r="E11" s="66" t="s">
        <v>171</v>
      </c>
      <c r="F11" s="66" t="s">
        <v>172</v>
      </c>
      <c r="G11" s="66" t="s">
        <v>179</v>
      </c>
      <c r="H11" s="66" t="s">
        <v>242</v>
      </c>
      <c r="I11" s="179" t="s">
        <v>243</v>
      </c>
      <c r="J11" s="67" t="s">
        <v>173</v>
      </c>
      <c r="K11" s="48"/>
    </row>
    <row r="12" spans="1:11" ht="17.100000000000001" customHeight="1" x14ac:dyDescent="0.25">
      <c r="A12" s="25"/>
      <c r="B12" s="165"/>
      <c r="C12" s="166"/>
      <c r="D12" s="164"/>
      <c r="E12" s="167"/>
      <c r="F12" s="168"/>
      <c r="G12" s="164"/>
      <c r="H12" s="175">
        <f>IFERROR(D12/G12,0)</f>
        <v>0</v>
      </c>
      <c r="I12" s="180">
        <f>IFERROR(H12/F12,0)</f>
        <v>0</v>
      </c>
      <c r="J12" s="40">
        <f>IFERROR(IF(D12="",1,D12)/F12,0)</f>
        <v>0</v>
      </c>
      <c r="K12" s="1"/>
    </row>
    <row r="13" spans="1:11" ht="17.100000000000001" customHeight="1" x14ac:dyDescent="0.25">
      <c r="B13" s="121"/>
      <c r="C13" s="122"/>
      <c r="D13" s="123"/>
      <c r="E13" s="124"/>
      <c r="F13" s="125"/>
      <c r="G13" s="126"/>
      <c r="H13" s="176">
        <f>IFERROR(D13/G13,0)</f>
        <v>0</v>
      </c>
      <c r="I13" s="180">
        <f t="shared" ref="I13:I20" si="0">IFERROR(H13/F13,0)</f>
        <v>0</v>
      </c>
      <c r="J13" s="40">
        <f>IFERROR(IF(D13="",1,D13)/F13,0)</f>
        <v>0</v>
      </c>
      <c r="K13" s="1"/>
    </row>
    <row r="14" spans="1:11" ht="17.100000000000001" customHeight="1" x14ac:dyDescent="0.25">
      <c r="B14" s="169"/>
      <c r="C14" s="170"/>
      <c r="D14" s="171"/>
      <c r="E14" s="172"/>
      <c r="F14" s="173"/>
      <c r="G14" s="174"/>
      <c r="H14" s="175">
        <f t="shared" ref="H14:H20" si="1">IFERROR(D14/G14,0)</f>
        <v>0</v>
      </c>
      <c r="I14" s="180">
        <f t="shared" si="0"/>
        <v>0</v>
      </c>
      <c r="J14" s="40">
        <f t="shared" ref="J14:J20" si="2">IFERROR(IF(D14="",1,D14)/F14,0)</f>
        <v>0</v>
      </c>
      <c r="K14" s="1"/>
    </row>
    <row r="15" spans="1:11" ht="17.100000000000001" customHeight="1" x14ac:dyDescent="0.25">
      <c r="B15" s="121"/>
      <c r="C15" s="122"/>
      <c r="D15" s="123"/>
      <c r="E15" s="124"/>
      <c r="F15" s="125"/>
      <c r="G15" s="126"/>
      <c r="H15" s="176">
        <f t="shared" si="1"/>
        <v>0</v>
      </c>
      <c r="I15" s="180">
        <f t="shared" si="0"/>
        <v>0</v>
      </c>
      <c r="J15" s="40">
        <f t="shared" si="2"/>
        <v>0</v>
      </c>
      <c r="K15" s="1"/>
    </row>
    <row r="16" spans="1:11" ht="17.100000000000001" customHeight="1" x14ac:dyDescent="0.25">
      <c r="B16" s="169"/>
      <c r="C16" s="170"/>
      <c r="D16" s="171"/>
      <c r="E16" s="172"/>
      <c r="F16" s="173"/>
      <c r="G16" s="174"/>
      <c r="H16" s="175">
        <f t="shared" si="1"/>
        <v>0</v>
      </c>
      <c r="I16" s="180">
        <f t="shared" si="0"/>
        <v>0</v>
      </c>
      <c r="J16" s="40">
        <f t="shared" si="2"/>
        <v>0</v>
      </c>
      <c r="K16" s="1"/>
    </row>
    <row r="17" spans="2:11" ht="17.100000000000001" customHeight="1" x14ac:dyDescent="0.25">
      <c r="B17" s="121"/>
      <c r="C17" s="122"/>
      <c r="D17" s="123"/>
      <c r="E17" s="124"/>
      <c r="F17" s="125"/>
      <c r="G17" s="126"/>
      <c r="H17" s="176">
        <f t="shared" si="1"/>
        <v>0</v>
      </c>
      <c r="I17" s="180">
        <f t="shared" si="0"/>
        <v>0</v>
      </c>
      <c r="J17" s="40">
        <f t="shared" si="2"/>
        <v>0</v>
      </c>
      <c r="K17" s="1"/>
    </row>
    <row r="18" spans="2:11" ht="17.100000000000001" customHeight="1" x14ac:dyDescent="0.25">
      <c r="B18" s="169"/>
      <c r="C18" s="170"/>
      <c r="D18" s="171"/>
      <c r="E18" s="172"/>
      <c r="F18" s="173"/>
      <c r="G18" s="174"/>
      <c r="H18" s="175">
        <f t="shared" si="1"/>
        <v>0</v>
      </c>
      <c r="I18" s="180">
        <f t="shared" si="0"/>
        <v>0</v>
      </c>
      <c r="J18" s="40">
        <f t="shared" si="2"/>
        <v>0</v>
      </c>
      <c r="K18" s="1"/>
    </row>
    <row r="19" spans="2:11" ht="17.100000000000001" customHeight="1" x14ac:dyDescent="0.25">
      <c r="B19" s="121"/>
      <c r="C19" s="122"/>
      <c r="D19" s="123"/>
      <c r="E19" s="124"/>
      <c r="F19" s="125"/>
      <c r="G19" s="126"/>
      <c r="H19" s="176">
        <f t="shared" si="1"/>
        <v>0</v>
      </c>
      <c r="I19" s="180">
        <f t="shared" si="0"/>
        <v>0</v>
      </c>
      <c r="J19" s="40">
        <f t="shared" si="2"/>
        <v>0</v>
      </c>
      <c r="K19" s="1"/>
    </row>
    <row r="20" spans="2:11" ht="17.100000000000001" customHeight="1" x14ac:dyDescent="0.25">
      <c r="B20" s="169"/>
      <c r="C20" s="170"/>
      <c r="D20" s="171"/>
      <c r="E20" s="172"/>
      <c r="F20" s="172"/>
      <c r="G20" s="172"/>
      <c r="H20" s="175">
        <f t="shared" si="1"/>
        <v>0</v>
      </c>
      <c r="I20" s="180">
        <f t="shared" si="0"/>
        <v>0</v>
      </c>
      <c r="J20" s="40">
        <f t="shared" si="2"/>
        <v>0</v>
      </c>
      <c r="K20" s="1"/>
    </row>
    <row r="21" spans="2:11" ht="17.100000000000001" customHeight="1" x14ac:dyDescent="0.25">
      <c r="C21" s="3"/>
      <c r="D21" s="3"/>
      <c r="E21" s="3"/>
      <c r="F21" s="9" t="s">
        <v>175</v>
      </c>
      <c r="G21" s="74">
        <f>SUM(G12:G20)</f>
        <v>0</v>
      </c>
      <c r="H21" s="3"/>
      <c r="I21" s="3"/>
      <c r="J21" s="78">
        <f>SUM(J12:J20)</f>
        <v>0</v>
      </c>
      <c r="K21" s="1"/>
    </row>
    <row r="22" spans="2:11" ht="17.100000000000001" customHeight="1" x14ac:dyDescent="0.25">
      <c r="C22" s="3"/>
      <c r="D22" s="3"/>
      <c r="E22" s="3"/>
      <c r="F22" s="3"/>
      <c r="G22" s="3"/>
      <c r="H22" s="3"/>
      <c r="I22" s="3"/>
      <c r="J22" s="1"/>
    </row>
    <row r="23" spans="2:11" ht="17.100000000000001" customHeight="1" x14ac:dyDescent="0.3">
      <c r="B23" s="82" t="s">
        <v>181</v>
      </c>
      <c r="C23" s="3"/>
      <c r="D23" s="3"/>
      <c r="E23" s="3"/>
      <c r="F23" s="3"/>
      <c r="G23" s="3"/>
      <c r="H23" s="3"/>
      <c r="I23" s="3"/>
      <c r="J23" s="1"/>
    </row>
    <row r="24" spans="2:11" ht="17.100000000000001" customHeight="1" x14ac:dyDescent="0.25">
      <c r="B24" s="14" t="s">
        <v>182</v>
      </c>
      <c r="C24" s="144"/>
      <c r="D24" s="141"/>
      <c r="E24" s="153"/>
      <c r="F24" s="153"/>
      <c r="G24" s="153"/>
      <c r="H24" s="153"/>
      <c r="I24" s="153"/>
      <c r="J24" s="1"/>
    </row>
    <row r="25" spans="2:11" ht="17.100000000000001" customHeight="1" x14ac:dyDescent="0.25">
      <c r="B25" s="6" t="s">
        <v>183</v>
      </c>
      <c r="C25" s="195"/>
      <c r="D25" s="195"/>
      <c r="E25" s="153"/>
      <c r="F25" s="154" t="s">
        <v>155</v>
      </c>
      <c r="G25" s="155"/>
      <c r="H25" s="115"/>
      <c r="I25" s="115"/>
      <c r="J25" s="1"/>
    </row>
    <row r="26" spans="2:11" ht="17.100000000000001" customHeight="1" x14ac:dyDescent="0.25">
      <c r="B26" s="6" t="s">
        <v>184</v>
      </c>
      <c r="C26" s="195"/>
      <c r="D26" s="195"/>
      <c r="E26" s="153"/>
      <c r="F26" s="153"/>
      <c r="G26" s="153"/>
      <c r="H26" s="153"/>
      <c r="I26" s="153"/>
      <c r="J26" s="1"/>
    </row>
    <row r="27" spans="2:11" ht="17.100000000000001" customHeight="1" x14ac:dyDescent="0.25">
      <c r="C27" s="3"/>
      <c r="D27" s="3"/>
      <c r="E27" s="3"/>
      <c r="F27" s="3"/>
      <c r="G27" s="3"/>
      <c r="H27" s="3"/>
      <c r="I27" s="3"/>
      <c r="J27" s="1"/>
    </row>
    <row r="28" spans="2:11" ht="31.5" customHeight="1" x14ac:dyDescent="0.25">
      <c r="B28" s="207" t="s">
        <v>185</v>
      </c>
      <c r="C28" s="208"/>
      <c r="D28" s="208"/>
      <c r="E28" s="209"/>
      <c r="F28" s="66" t="s">
        <v>186</v>
      </c>
      <c r="G28" s="66" t="s">
        <v>187</v>
      </c>
    </row>
    <row r="29" spans="2:11" ht="17.100000000000001" customHeight="1" x14ac:dyDescent="0.25">
      <c r="B29" s="204"/>
      <c r="C29" s="205"/>
      <c r="D29" s="205"/>
      <c r="E29" s="206"/>
      <c r="F29" s="129"/>
      <c r="G29" s="120">
        <f>IFERROR(F29*$G$25/100,0)</f>
        <v>0</v>
      </c>
    </row>
    <row r="30" spans="2:11" ht="17.100000000000001" customHeight="1" x14ac:dyDescent="0.25">
      <c r="B30" s="200"/>
      <c r="C30" s="201"/>
      <c r="D30" s="201"/>
      <c r="E30" s="202"/>
      <c r="F30" s="130" t="str">
        <f t="shared" ref="F30:F37" si="3">IF(OR(E30="EUR",E30="eur",E30="Eur"),1,"")</f>
        <v/>
      </c>
      <c r="G30" s="131">
        <f t="shared" ref="G30:G37" si="4">IFERROR(F30*$G$25/100,0)</f>
        <v>0</v>
      </c>
    </row>
    <row r="31" spans="2:11" ht="17.100000000000001" customHeight="1" x14ac:dyDescent="0.25">
      <c r="B31" s="197"/>
      <c r="C31" s="198"/>
      <c r="D31" s="198"/>
      <c r="E31" s="199"/>
      <c r="F31" s="132" t="str">
        <f t="shared" si="3"/>
        <v/>
      </c>
      <c r="G31" s="133">
        <f t="shared" si="4"/>
        <v>0</v>
      </c>
    </row>
    <row r="32" spans="2:11" ht="17.100000000000001" customHeight="1" x14ac:dyDescent="0.25">
      <c r="B32" s="200"/>
      <c r="C32" s="201"/>
      <c r="D32" s="201"/>
      <c r="E32" s="202"/>
      <c r="F32" s="130"/>
      <c r="G32" s="131"/>
    </row>
    <row r="33" spans="2:10" ht="17.100000000000001" customHeight="1" x14ac:dyDescent="0.25">
      <c r="B33" s="197"/>
      <c r="C33" s="198"/>
      <c r="D33" s="198"/>
      <c r="E33" s="199"/>
      <c r="F33" s="132" t="str">
        <f t="shared" si="3"/>
        <v/>
      </c>
      <c r="G33" s="133">
        <f t="shared" si="4"/>
        <v>0</v>
      </c>
    </row>
    <row r="34" spans="2:10" ht="17.100000000000001" customHeight="1" x14ac:dyDescent="0.25">
      <c r="B34" s="200"/>
      <c r="C34" s="201"/>
      <c r="D34" s="201"/>
      <c r="E34" s="202"/>
      <c r="F34" s="130" t="str">
        <f t="shared" si="3"/>
        <v/>
      </c>
      <c r="G34" s="131">
        <f t="shared" si="4"/>
        <v>0</v>
      </c>
    </row>
    <row r="35" spans="2:10" ht="17.100000000000001" customHeight="1" x14ac:dyDescent="0.25">
      <c r="B35" s="197"/>
      <c r="C35" s="198"/>
      <c r="D35" s="198"/>
      <c r="E35" s="199"/>
      <c r="F35" s="132" t="str">
        <f t="shared" si="3"/>
        <v/>
      </c>
      <c r="G35" s="133">
        <f t="shared" si="4"/>
        <v>0</v>
      </c>
    </row>
    <row r="36" spans="2:10" ht="17.100000000000001" customHeight="1" x14ac:dyDescent="0.25">
      <c r="B36" s="200"/>
      <c r="C36" s="201"/>
      <c r="D36" s="201"/>
      <c r="E36" s="202"/>
      <c r="F36" s="130" t="str">
        <f t="shared" si="3"/>
        <v/>
      </c>
      <c r="G36" s="131">
        <f t="shared" si="4"/>
        <v>0</v>
      </c>
    </row>
    <row r="37" spans="2:10" ht="17.100000000000001" customHeight="1" x14ac:dyDescent="0.25">
      <c r="B37" s="197"/>
      <c r="C37" s="198"/>
      <c r="D37" s="198"/>
      <c r="E37" s="199"/>
      <c r="F37" s="132" t="str">
        <f t="shared" si="3"/>
        <v/>
      </c>
      <c r="G37" s="133">
        <f t="shared" si="4"/>
        <v>0</v>
      </c>
    </row>
    <row r="38" spans="2:10" ht="17.100000000000001" customHeight="1" x14ac:dyDescent="0.25">
      <c r="C38" s="3"/>
      <c r="D38" s="3"/>
      <c r="E38" s="3"/>
      <c r="F38" s="9" t="s">
        <v>175</v>
      </c>
      <c r="G38" s="74">
        <f>SUM(G29:G37)</f>
        <v>0</v>
      </c>
    </row>
    <row r="39" spans="2:10" ht="17.100000000000001" customHeight="1" x14ac:dyDescent="0.25">
      <c r="C39" s="3"/>
      <c r="D39" s="3"/>
      <c r="E39" s="3"/>
      <c r="F39" s="9"/>
      <c r="G39" s="81"/>
    </row>
    <row r="40" spans="2:10" ht="17.100000000000001" customHeight="1" x14ac:dyDescent="0.25">
      <c r="C40" s="3"/>
      <c r="D40" s="3"/>
      <c r="E40" s="3"/>
      <c r="F40" s="9" t="s">
        <v>188</v>
      </c>
      <c r="G40" s="74">
        <f>G21-G38</f>
        <v>0</v>
      </c>
    </row>
    <row r="41" spans="2:10" ht="17.100000000000001" customHeight="1" x14ac:dyDescent="0.25">
      <c r="C41" s="3"/>
      <c r="D41" s="3"/>
      <c r="E41" s="3"/>
      <c r="F41" s="9" t="s">
        <v>189</v>
      </c>
      <c r="G41" s="86" t="str">
        <f>IFERROR(LOOKUP(2,1/(G12:G20&lt;&gt;""),I12:I20),"-")</f>
        <v>-</v>
      </c>
    </row>
    <row r="42" spans="2:10" ht="17.100000000000001" customHeight="1" x14ac:dyDescent="0.25">
      <c r="C42" s="3"/>
      <c r="D42" s="3"/>
      <c r="E42" s="3"/>
      <c r="F42" s="9" t="s">
        <v>190</v>
      </c>
      <c r="G42" s="73" t="str">
        <f>IFERROR(G40*G41,"-")</f>
        <v>-</v>
      </c>
    </row>
    <row r="43" spans="2:10" ht="17.100000000000001" customHeight="1" x14ac:dyDescent="0.25">
      <c r="C43" s="3"/>
      <c r="D43" s="3"/>
      <c r="E43" s="3"/>
      <c r="F43" s="9"/>
      <c r="G43" s="85"/>
    </row>
    <row r="44" spans="2:10" ht="17.100000000000001" customHeight="1" x14ac:dyDescent="0.25">
      <c r="C44" s="3"/>
      <c r="D44" s="3"/>
      <c r="E44" s="3"/>
      <c r="F44" s="9" t="s">
        <v>191</v>
      </c>
      <c r="G44" s="73" t="str">
        <f>IFERROR(J21-G42,"-")</f>
        <v>-</v>
      </c>
    </row>
    <row r="45" spans="2:10" ht="17.100000000000001" customHeight="1" x14ac:dyDescent="0.25">
      <c r="C45" s="3"/>
      <c r="D45" s="3"/>
      <c r="E45" s="3"/>
      <c r="F45" s="9"/>
      <c r="G45" s="85"/>
    </row>
    <row r="46" spans="2:10" ht="17.100000000000001" customHeight="1" x14ac:dyDescent="0.25">
      <c r="C46" s="3"/>
      <c r="D46" s="3"/>
      <c r="E46" s="3"/>
      <c r="F46" s="9"/>
      <c r="G46" s="81"/>
    </row>
    <row r="47" spans="2:10" ht="17.100000000000001" customHeight="1" x14ac:dyDescent="0.25">
      <c r="C47" s="3"/>
      <c r="D47" s="3"/>
      <c r="E47" s="3"/>
      <c r="F47" s="3"/>
      <c r="G47" s="3"/>
      <c r="H47" s="3"/>
      <c r="I47" s="3"/>
      <c r="J47" s="1"/>
    </row>
    <row r="48" spans="2:10" ht="17.100000000000001" customHeight="1" x14ac:dyDescent="0.25">
      <c r="B48" s="15" t="s">
        <v>174</v>
      </c>
      <c r="C48" s="3"/>
      <c r="D48" s="146"/>
    </row>
    <row r="49" spans="2:4" ht="17.100000000000001" customHeight="1" x14ac:dyDescent="0.25">
      <c r="B49" s="15" t="s">
        <v>193</v>
      </c>
      <c r="C49" s="3"/>
      <c r="D49" s="147"/>
    </row>
  </sheetData>
  <sheetProtection algorithmName="SHA-512" hashValue="zgJOjSGGOxLlBqEzNqftzXgU9fpiJPYdrMFiPyXy1bqAXuVaQVQse3ciuhk7jNFVRjfgWIYPqNsPac4QuC0XfA==" saltValue="6OwZClkK8RTUavzuIS5waA==" spinCount="100000" sheet="1" objects="1" scenarios="1"/>
  <mergeCells count="16">
    <mergeCell ref="B35:E35"/>
    <mergeCell ref="B36:E36"/>
    <mergeCell ref="B37:E37"/>
    <mergeCell ref="G7:H7"/>
    <mergeCell ref="B29:E29"/>
    <mergeCell ref="B30:E30"/>
    <mergeCell ref="B31:E31"/>
    <mergeCell ref="B32:E32"/>
    <mergeCell ref="B33:E33"/>
    <mergeCell ref="B34:E34"/>
    <mergeCell ref="C7:D7"/>
    <mergeCell ref="C8:D8"/>
    <mergeCell ref="C25:D25"/>
    <mergeCell ref="C26:D26"/>
    <mergeCell ref="B28:E28"/>
    <mergeCell ref="G8:H8"/>
  </mergeCells>
  <dataValidations count="6">
    <dataValidation type="date" operator="greaterThan" allowBlank="1" showErrorMessage="1" error="Datos formatas" sqref="B12:B20" xr:uid="{00000000-0002-0000-0100-000000000000}">
      <formula1>43466</formula1>
    </dataValidation>
    <dataValidation type="decimal" operator="greaterThanOrEqual" allowBlank="1" showInputMessage="1" showErrorMessage="1" error="Should be positive" sqref="D12:D20 G29:G37 G12:I20" xr:uid="{00000000-0002-0000-0100-000001000000}">
      <formula1>0</formula1>
    </dataValidation>
    <dataValidation type="date" operator="greaterThanOrEqual" allowBlank="1" showErrorMessage="1" error="&quot;To&quot; date should be greater than or equal to &quot;From&quot; date" sqref="J5" xr:uid="{00000000-0002-0000-0100-000002000000}">
      <formula1>J4</formula1>
    </dataValidation>
    <dataValidation type="decimal" operator="greaterThan" allowBlank="1" showInputMessage="1" showErrorMessage="1" error="Should be positive" sqref="F12:F20" xr:uid="{00000000-0002-0000-0100-000003000000}">
      <formula1>0</formula1>
    </dataValidation>
    <dataValidation type="whole" operator="greaterThan" allowBlank="1" showInputMessage="1" showErrorMessage="1" error="Should be positive integer" sqref="F29:F37" xr:uid="{00000000-0002-0000-0100-000004000000}">
      <formula1>0</formula1>
    </dataValidation>
    <dataValidation type="date" operator="greaterThan" allowBlank="1" showInputMessage="1" showErrorMessage="1" error="Datos formatas" sqref="J4" xr:uid="{00000000-0002-0000-0100-000005000000}">
      <formula1>43466</formula1>
    </dataValidation>
  </dataValidations>
  <printOptions horizontalCentered="1"/>
  <pageMargins left="0.74803149606299213" right="0.74803149606299213" top="0.51181102362204722" bottom="0.98425196850393704" header="0.51181102362204722" footer="0.51181102362204722"/>
  <pageSetup paperSize="9" scale="70" orientation="portrait" horizontalDpi="200" verticalDpi="200" r:id="rId1"/>
  <headerFooter alignWithMargins="0">
    <oddFooter>&amp;RPrinted at &amp;D 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53"/>
  <sheetViews>
    <sheetView topLeftCell="A115" workbookViewId="0">
      <selection activeCell="D123" sqref="D123"/>
    </sheetView>
  </sheetViews>
  <sheetFormatPr defaultRowHeight="13.2" x14ac:dyDescent="0.25"/>
  <cols>
    <col min="1" max="1" width="49.5546875" bestFit="1" customWidth="1"/>
    <col min="2" max="2" width="10.44140625" customWidth="1"/>
    <col min="3" max="3" width="6.6640625" customWidth="1"/>
    <col min="4" max="4" width="53.33203125" customWidth="1"/>
    <col min="5" max="5" width="17.33203125" customWidth="1"/>
    <col min="6" max="6" width="6.44140625" customWidth="1"/>
    <col min="7" max="7" width="53.109375" customWidth="1"/>
    <col min="8" max="8" width="22.88671875" customWidth="1"/>
    <col min="9" max="12" width="9.109375" style="96"/>
  </cols>
  <sheetData>
    <row r="1" spans="1:11" x14ac:dyDescent="0.25">
      <c r="A1" s="107" t="s">
        <v>244</v>
      </c>
      <c r="B1" s="108"/>
      <c r="C1" s="108"/>
      <c r="D1" s="107" t="s">
        <v>245</v>
      </c>
      <c r="E1" s="108"/>
      <c r="F1" s="108"/>
      <c r="G1" s="107" t="s">
        <v>151</v>
      </c>
    </row>
    <row r="2" spans="1:11" x14ac:dyDescent="0.25">
      <c r="A2" s="93" t="s">
        <v>156</v>
      </c>
      <c r="B2" s="182" t="s">
        <v>0</v>
      </c>
      <c r="C2" s="95"/>
      <c r="D2" s="93" t="s">
        <v>156</v>
      </c>
      <c r="E2" s="183" t="s">
        <v>0</v>
      </c>
      <c r="F2" s="183"/>
    </row>
    <row r="3" spans="1:11" ht="16.2" thickBot="1" x14ac:dyDescent="0.3">
      <c r="A3" s="94" t="s">
        <v>81</v>
      </c>
      <c r="B3" s="94">
        <v>15</v>
      </c>
      <c r="D3" s="190" t="s">
        <v>81</v>
      </c>
      <c r="E3" s="191">
        <v>28</v>
      </c>
      <c r="F3" s="186"/>
      <c r="G3" s="26" t="s">
        <v>152</v>
      </c>
      <c r="H3" s="113">
        <v>2500</v>
      </c>
    </row>
    <row r="4" spans="1:11" ht="15.6" x14ac:dyDescent="0.25">
      <c r="A4" t="s">
        <v>2</v>
      </c>
      <c r="B4">
        <v>69</v>
      </c>
      <c r="D4" s="184" t="s">
        <v>1</v>
      </c>
      <c r="E4" s="187">
        <v>33</v>
      </c>
      <c r="F4" s="187"/>
      <c r="G4" s="26" t="s">
        <v>153</v>
      </c>
      <c r="H4" s="114" t="s">
        <v>150</v>
      </c>
    </row>
    <row r="5" spans="1:11" ht="15.6" x14ac:dyDescent="0.25">
      <c r="A5" t="s">
        <v>10</v>
      </c>
      <c r="B5">
        <v>63</v>
      </c>
      <c r="D5" s="184" t="s">
        <v>2</v>
      </c>
      <c r="E5" s="187">
        <v>69</v>
      </c>
      <c r="F5" s="187"/>
      <c r="G5" s="26" t="s">
        <v>154</v>
      </c>
      <c r="H5" s="114" t="s">
        <v>194</v>
      </c>
    </row>
    <row r="6" spans="1:11" ht="15.6" x14ac:dyDescent="0.25">
      <c r="A6" t="s">
        <v>14</v>
      </c>
      <c r="B6">
        <v>60</v>
      </c>
      <c r="D6" s="184" t="s">
        <v>3</v>
      </c>
      <c r="E6" s="187">
        <v>33</v>
      </c>
      <c r="F6" s="187"/>
      <c r="H6" s="115"/>
    </row>
    <row r="7" spans="1:11" ht="15.6" x14ac:dyDescent="0.25">
      <c r="A7" t="s">
        <v>16</v>
      </c>
      <c r="B7">
        <v>61</v>
      </c>
      <c r="D7" s="184" t="s">
        <v>4</v>
      </c>
      <c r="E7" s="187">
        <v>57</v>
      </c>
      <c r="F7" s="187"/>
      <c r="G7" t="s">
        <v>155</v>
      </c>
      <c r="H7" s="117">
        <f>ROUND(IF(AND(H4="Benzinas",H5="Vasara"),SQRT(H3/1000)*6.6,IF(AND(H4="Benzinas",H5="Žiema"),SQRT(H3/1000)*6.6*1.1,IF(AND(H4="Dyzelinas",H5="Vasara"),SQRT(H3/1000)*6.6*0.7,IF(AND(H4="Dyzelinas",H5="Žiema"),SQRT(H3/1000)*6.6*0.7*1.1,IF(AND(H4="Dujos",H5="Vasara"),SQRT(H3/1000)*6.6*1.15,IF(AND(H4="Dujos",H5="Žiema"),SQRT(H3/1000)*6.6*1.15*1.1,"kažkas ne taip")))))),2)</f>
        <v>11.48</v>
      </c>
    </row>
    <row r="8" spans="1:11" ht="15.6" x14ac:dyDescent="0.25">
      <c r="A8" t="s">
        <v>21</v>
      </c>
      <c r="B8">
        <v>39</v>
      </c>
      <c r="D8" s="184" t="s">
        <v>5</v>
      </c>
      <c r="E8" s="187">
        <v>46</v>
      </c>
      <c r="F8" s="187"/>
    </row>
    <row r="9" spans="1:11" ht="15.6" x14ac:dyDescent="0.25">
      <c r="A9" t="s">
        <v>25</v>
      </c>
      <c r="B9">
        <v>50</v>
      </c>
      <c r="D9" s="184" t="s">
        <v>6</v>
      </c>
      <c r="E9" s="187">
        <v>70</v>
      </c>
      <c r="F9" s="187"/>
    </row>
    <row r="10" spans="1:11" ht="15.6" x14ac:dyDescent="0.25">
      <c r="A10" t="s">
        <v>27</v>
      </c>
      <c r="B10">
        <v>80</v>
      </c>
      <c r="D10" s="184" t="s">
        <v>7</v>
      </c>
      <c r="E10" s="187">
        <v>50</v>
      </c>
      <c r="F10" s="187"/>
      <c r="G10" s="107" t="s">
        <v>199</v>
      </c>
    </row>
    <row r="11" spans="1:11" ht="15.6" x14ac:dyDescent="0.25">
      <c r="A11" t="s">
        <v>31</v>
      </c>
      <c r="B11">
        <v>47</v>
      </c>
      <c r="D11" s="184" t="s">
        <v>8</v>
      </c>
      <c r="E11" s="187">
        <v>47</v>
      </c>
      <c r="F11" s="187"/>
      <c r="H11" s="96"/>
    </row>
    <row r="12" spans="1:11" ht="15.6" x14ac:dyDescent="0.25">
      <c r="A12" t="s">
        <v>35</v>
      </c>
      <c r="B12">
        <v>55</v>
      </c>
      <c r="D12" s="184" t="s">
        <v>9</v>
      </c>
      <c r="E12" s="187">
        <v>50</v>
      </c>
      <c r="F12" s="187"/>
      <c r="G12" s="103" t="s">
        <v>198</v>
      </c>
    </row>
    <row r="13" spans="1:11" ht="15.6" x14ac:dyDescent="0.25">
      <c r="A13" t="s">
        <v>36</v>
      </c>
      <c r="B13">
        <v>53</v>
      </c>
      <c r="D13" s="184" t="s">
        <v>10</v>
      </c>
      <c r="E13" s="187">
        <v>69</v>
      </c>
      <c r="F13" s="187"/>
    </row>
    <row r="14" spans="1:11" ht="15.6" x14ac:dyDescent="0.25">
      <c r="A14" t="s">
        <v>38</v>
      </c>
      <c r="B14">
        <v>33</v>
      </c>
      <c r="D14" s="184" t="s">
        <v>11</v>
      </c>
      <c r="E14" s="187">
        <v>47</v>
      </c>
      <c r="F14" s="187"/>
      <c r="G14" s="210" t="s">
        <v>205</v>
      </c>
      <c r="H14" s="210"/>
      <c r="I14" s="210"/>
      <c r="J14" s="210"/>
      <c r="K14" s="210"/>
    </row>
    <row r="15" spans="1:11" ht="15.6" x14ac:dyDescent="0.25">
      <c r="A15" t="s">
        <v>42</v>
      </c>
      <c r="B15">
        <v>57</v>
      </c>
      <c r="D15" s="184" t="s">
        <v>12</v>
      </c>
      <c r="E15" s="187">
        <v>50</v>
      </c>
      <c r="F15" s="187"/>
      <c r="G15" s="26" t="s">
        <v>200</v>
      </c>
    </row>
    <row r="16" spans="1:11" ht="15.6" x14ac:dyDescent="0.25">
      <c r="A16" t="s">
        <v>43</v>
      </c>
      <c r="B16">
        <v>58</v>
      </c>
      <c r="D16" s="184" t="s">
        <v>13</v>
      </c>
      <c r="E16" s="187">
        <v>60</v>
      </c>
      <c r="F16" s="187"/>
      <c r="G16" s="26" t="s">
        <v>201</v>
      </c>
    </row>
    <row r="17" spans="1:6" ht="15.6" x14ac:dyDescent="0.25">
      <c r="A17" t="s">
        <v>44</v>
      </c>
      <c r="B17">
        <v>63</v>
      </c>
      <c r="D17" s="184" t="s">
        <v>14</v>
      </c>
      <c r="E17" s="187">
        <v>60</v>
      </c>
      <c r="F17" s="187"/>
    </row>
    <row r="18" spans="1:6" ht="15.6" x14ac:dyDescent="0.25">
      <c r="A18" t="s">
        <v>45</v>
      </c>
      <c r="B18">
        <v>70</v>
      </c>
      <c r="D18" s="184" t="s">
        <v>15</v>
      </c>
      <c r="E18" s="187">
        <v>33</v>
      </c>
      <c r="F18" s="187"/>
    </row>
    <row r="19" spans="1:6" ht="15.6" x14ac:dyDescent="0.25">
      <c r="A19" t="s">
        <v>48</v>
      </c>
      <c r="B19">
        <v>87</v>
      </c>
      <c r="D19" s="184" t="s">
        <v>16</v>
      </c>
      <c r="E19" s="187">
        <v>61</v>
      </c>
      <c r="F19" s="187"/>
    </row>
    <row r="20" spans="1:6" ht="15.6" x14ac:dyDescent="0.25">
      <c r="A20" t="s">
        <v>51</v>
      </c>
      <c r="B20">
        <v>67</v>
      </c>
      <c r="D20" s="184" t="s">
        <v>17</v>
      </c>
      <c r="E20" s="187">
        <v>43</v>
      </c>
      <c r="F20" s="187"/>
    </row>
    <row r="21" spans="1:6" ht="15.6" x14ac:dyDescent="0.25">
      <c r="A21" t="s">
        <v>52</v>
      </c>
      <c r="B21">
        <v>53</v>
      </c>
      <c r="D21" s="184" t="s">
        <v>18</v>
      </c>
      <c r="E21" s="187">
        <v>33</v>
      </c>
      <c r="F21" s="187"/>
    </row>
    <row r="22" spans="1:6" ht="15.6" x14ac:dyDescent="0.25">
      <c r="A22" t="s">
        <v>53</v>
      </c>
      <c r="B22">
        <v>47</v>
      </c>
      <c r="D22" s="184" t="s">
        <v>19</v>
      </c>
      <c r="E22" s="187">
        <v>43</v>
      </c>
      <c r="F22" s="187"/>
    </row>
    <row r="23" spans="1:6" ht="15.6" x14ac:dyDescent="0.25">
      <c r="A23" t="s">
        <v>57</v>
      </c>
      <c r="B23">
        <v>55</v>
      </c>
      <c r="D23" s="184" t="s">
        <v>20</v>
      </c>
      <c r="E23" s="187">
        <v>40</v>
      </c>
      <c r="F23" s="187"/>
    </row>
    <row r="24" spans="1:6" ht="15.6" x14ac:dyDescent="0.25">
      <c r="A24" t="s">
        <v>59</v>
      </c>
      <c r="B24">
        <v>47</v>
      </c>
      <c r="D24" s="184" t="s">
        <v>21</v>
      </c>
      <c r="E24" s="187">
        <v>39</v>
      </c>
      <c r="F24" s="187"/>
    </row>
    <row r="25" spans="1:6" ht="15.6" x14ac:dyDescent="0.25">
      <c r="A25" t="s">
        <v>61</v>
      </c>
      <c r="B25">
        <v>37</v>
      </c>
      <c r="D25" s="184" t="s">
        <v>22</v>
      </c>
      <c r="E25" s="187">
        <v>37</v>
      </c>
      <c r="F25" s="187"/>
    </row>
    <row r="26" spans="1:6" ht="15.6" x14ac:dyDescent="0.25">
      <c r="A26" t="s">
        <v>62</v>
      </c>
      <c r="B26">
        <v>62</v>
      </c>
      <c r="D26" s="184" t="s">
        <v>23</v>
      </c>
      <c r="E26" s="187">
        <v>33</v>
      </c>
      <c r="F26" s="187"/>
    </row>
    <row r="27" spans="1:6" ht="15.6" x14ac:dyDescent="0.25">
      <c r="A27" t="s">
        <v>66</v>
      </c>
      <c r="B27">
        <v>67</v>
      </c>
      <c r="D27" s="184" t="s">
        <v>25</v>
      </c>
      <c r="E27" s="187">
        <v>50</v>
      </c>
      <c r="F27" s="187"/>
    </row>
    <row r="28" spans="1:6" ht="15.6" x14ac:dyDescent="0.25">
      <c r="A28" t="s">
        <v>70</v>
      </c>
      <c r="B28">
        <v>40</v>
      </c>
      <c r="D28" s="184" t="s">
        <v>26</v>
      </c>
      <c r="E28" s="187">
        <v>47</v>
      </c>
      <c r="F28" s="187"/>
    </row>
    <row r="29" spans="1:6" ht="15.6" x14ac:dyDescent="0.25">
      <c r="A29" t="s">
        <v>74</v>
      </c>
      <c r="B29">
        <v>44</v>
      </c>
      <c r="D29" s="184" t="s">
        <v>27</v>
      </c>
      <c r="E29" s="187">
        <v>80</v>
      </c>
      <c r="F29" s="187"/>
    </row>
    <row r="30" spans="1:6" ht="15.6" x14ac:dyDescent="0.25">
      <c r="A30" t="s">
        <v>75</v>
      </c>
      <c r="B30">
        <v>48</v>
      </c>
      <c r="D30" s="184" t="s">
        <v>28</v>
      </c>
      <c r="E30" s="187">
        <v>40</v>
      </c>
      <c r="F30" s="187"/>
    </row>
    <row r="31" spans="1:6" ht="15.6" x14ac:dyDescent="0.25">
      <c r="A31" t="s">
        <v>82</v>
      </c>
      <c r="B31">
        <v>61</v>
      </c>
      <c r="D31" s="184" t="s">
        <v>29</v>
      </c>
      <c r="E31" s="187">
        <v>50</v>
      </c>
      <c r="F31" s="187"/>
    </row>
    <row r="32" spans="1:6" ht="15.6" x14ac:dyDescent="0.25">
      <c r="A32" t="s">
        <v>101</v>
      </c>
      <c r="B32">
        <v>64</v>
      </c>
      <c r="D32" s="184" t="s">
        <v>30</v>
      </c>
      <c r="E32" s="187">
        <v>33</v>
      </c>
      <c r="F32" s="187"/>
    </row>
    <row r="33" spans="1:6" ht="15.6" x14ac:dyDescent="0.25">
      <c r="A33" t="s">
        <v>102</v>
      </c>
      <c r="B33">
        <v>53</v>
      </c>
      <c r="D33" s="184" t="s">
        <v>31</v>
      </c>
      <c r="E33" s="187">
        <v>47</v>
      </c>
      <c r="F33" s="187"/>
    </row>
    <row r="34" spans="1:6" ht="15.6" x14ac:dyDescent="0.25">
      <c r="A34" t="s">
        <v>110</v>
      </c>
      <c r="B34">
        <v>56</v>
      </c>
      <c r="D34" s="184" t="s">
        <v>32</v>
      </c>
      <c r="E34" s="187">
        <v>33</v>
      </c>
      <c r="F34" s="187"/>
    </row>
    <row r="35" spans="1:6" ht="15.6" x14ac:dyDescent="0.25">
      <c r="A35" t="s">
        <v>111</v>
      </c>
      <c r="B35">
        <v>63</v>
      </c>
      <c r="D35" s="184" t="s">
        <v>33</v>
      </c>
      <c r="E35" s="187">
        <v>45</v>
      </c>
      <c r="F35" s="187"/>
    </row>
    <row r="36" spans="1:6" ht="15.6" x14ac:dyDescent="0.25">
      <c r="A36" t="s">
        <v>114</v>
      </c>
      <c r="B36">
        <v>35</v>
      </c>
      <c r="D36" s="184" t="s">
        <v>34</v>
      </c>
      <c r="E36" s="187">
        <v>47</v>
      </c>
      <c r="F36" s="187"/>
    </row>
    <row r="37" spans="1:6" ht="15.6" x14ac:dyDescent="0.25">
      <c r="A37" t="s">
        <v>115</v>
      </c>
      <c r="B37">
        <v>60</v>
      </c>
      <c r="D37" s="184" t="s">
        <v>35</v>
      </c>
      <c r="E37" s="187">
        <v>55</v>
      </c>
      <c r="F37" s="187"/>
    </row>
    <row r="38" spans="1:6" ht="15.6" x14ac:dyDescent="0.25">
      <c r="A38" t="s">
        <v>124</v>
      </c>
      <c r="B38">
        <v>53</v>
      </c>
      <c r="D38" s="184" t="s">
        <v>37</v>
      </c>
      <c r="E38" s="187">
        <v>33</v>
      </c>
      <c r="F38" s="187"/>
    </row>
    <row r="39" spans="1:6" ht="15.6" x14ac:dyDescent="0.25">
      <c r="A39" t="s">
        <v>125</v>
      </c>
      <c r="B39">
        <v>47</v>
      </c>
      <c r="D39" s="184" t="s">
        <v>38</v>
      </c>
      <c r="E39" s="187">
        <v>33</v>
      </c>
      <c r="F39" s="187"/>
    </row>
    <row r="40" spans="1:6" ht="15.6" x14ac:dyDescent="0.25">
      <c r="A40" t="s">
        <v>127</v>
      </c>
      <c r="B40">
        <v>69</v>
      </c>
      <c r="D40" s="184" t="s">
        <v>39</v>
      </c>
      <c r="E40" s="187">
        <v>33</v>
      </c>
      <c r="F40" s="187"/>
    </row>
    <row r="41" spans="1:6" ht="15.6" x14ac:dyDescent="0.25">
      <c r="A41" t="s">
        <v>129</v>
      </c>
      <c r="B41">
        <v>65</v>
      </c>
      <c r="D41" s="184" t="s">
        <v>40</v>
      </c>
      <c r="E41" s="187">
        <v>40</v>
      </c>
      <c r="F41" s="187"/>
    </row>
    <row r="42" spans="1:6" ht="15.6" x14ac:dyDescent="0.25">
      <c r="A42" t="s">
        <v>130</v>
      </c>
      <c r="B42">
        <v>53</v>
      </c>
      <c r="D42" s="184" t="s">
        <v>41</v>
      </c>
      <c r="E42" s="187">
        <v>37</v>
      </c>
      <c r="F42" s="187"/>
    </row>
    <row r="43" spans="1:6" ht="15.6" x14ac:dyDescent="0.25">
      <c r="A43" t="s">
        <v>139</v>
      </c>
      <c r="B43">
        <v>53</v>
      </c>
      <c r="D43" s="184" t="s">
        <v>42</v>
      </c>
      <c r="E43" s="187">
        <v>70</v>
      </c>
      <c r="F43" s="187"/>
    </row>
    <row r="44" spans="1:6" ht="15.6" x14ac:dyDescent="0.25">
      <c r="A44" t="s">
        <v>144</v>
      </c>
      <c r="B44">
        <v>48</v>
      </c>
      <c r="D44" s="184" t="s">
        <v>43</v>
      </c>
      <c r="E44" s="187">
        <v>58</v>
      </c>
      <c r="F44" s="187"/>
    </row>
    <row r="45" spans="1:6" ht="15.6" x14ac:dyDescent="0.25">
      <c r="A45" t="s">
        <v>146</v>
      </c>
      <c r="B45">
        <v>62</v>
      </c>
      <c r="D45" s="184" t="s">
        <v>44</v>
      </c>
      <c r="E45" s="187">
        <v>63</v>
      </c>
      <c r="F45" s="187"/>
    </row>
    <row r="46" spans="1:6" ht="15.6" x14ac:dyDescent="0.25">
      <c r="A46" t="s">
        <v>1</v>
      </c>
      <c r="B46">
        <v>33</v>
      </c>
      <c r="D46" s="185" t="s">
        <v>45</v>
      </c>
      <c r="E46" s="187">
        <v>70</v>
      </c>
      <c r="F46" s="187"/>
    </row>
    <row r="47" spans="1:6" ht="14.25" customHeight="1" x14ac:dyDescent="0.25">
      <c r="A47" t="s">
        <v>3</v>
      </c>
      <c r="B47">
        <v>33</v>
      </c>
      <c r="D47" s="184" t="s">
        <v>46</v>
      </c>
      <c r="E47" s="187">
        <v>40</v>
      </c>
      <c r="F47" s="187"/>
    </row>
    <row r="48" spans="1:6" ht="15.75" customHeight="1" x14ac:dyDescent="0.25">
      <c r="A48" t="s">
        <v>4</v>
      </c>
      <c r="B48">
        <v>57</v>
      </c>
      <c r="D48" s="184" t="s">
        <v>47</v>
      </c>
      <c r="E48" s="187">
        <v>37</v>
      </c>
      <c r="F48" s="187"/>
    </row>
    <row r="49" spans="1:6" ht="15.6" x14ac:dyDescent="0.25">
      <c r="A49" t="s">
        <v>5</v>
      </c>
      <c r="B49">
        <v>46</v>
      </c>
      <c r="D49" s="184" t="s">
        <v>48</v>
      </c>
      <c r="E49" s="187">
        <v>87</v>
      </c>
      <c r="F49" s="187"/>
    </row>
    <row r="50" spans="1:6" ht="15.6" x14ac:dyDescent="0.25">
      <c r="A50" t="s">
        <v>6</v>
      </c>
      <c r="B50">
        <v>70</v>
      </c>
      <c r="D50" s="184" t="s">
        <v>49</v>
      </c>
      <c r="E50" s="187">
        <v>40</v>
      </c>
      <c r="F50" s="187"/>
    </row>
    <row r="51" spans="1:6" ht="15.6" x14ac:dyDescent="0.25">
      <c r="A51" t="s">
        <v>7</v>
      </c>
      <c r="B51">
        <v>50</v>
      </c>
      <c r="D51" s="184" t="s">
        <v>50</v>
      </c>
      <c r="E51" s="187">
        <v>40</v>
      </c>
      <c r="F51" s="187"/>
    </row>
    <row r="52" spans="1:6" ht="15" customHeight="1" x14ac:dyDescent="0.25">
      <c r="A52" t="s">
        <v>8</v>
      </c>
      <c r="B52">
        <v>47</v>
      </c>
      <c r="D52" s="184" t="s">
        <v>51</v>
      </c>
      <c r="E52" s="187">
        <v>67</v>
      </c>
      <c r="F52" s="187"/>
    </row>
    <row r="53" spans="1:6" ht="15.6" x14ac:dyDescent="0.25">
      <c r="A53" t="s">
        <v>9</v>
      </c>
      <c r="B53">
        <v>50</v>
      </c>
      <c r="D53" s="192" t="s">
        <v>246</v>
      </c>
      <c r="E53" s="193">
        <v>61</v>
      </c>
      <c r="F53" s="193"/>
    </row>
    <row r="54" spans="1:6" ht="15.6" x14ac:dyDescent="0.25">
      <c r="A54" t="s">
        <v>11</v>
      </c>
      <c r="B54">
        <v>47</v>
      </c>
      <c r="D54" s="188" t="s">
        <v>247</v>
      </c>
      <c r="E54" s="189">
        <v>82</v>
      </c>
      <c r="F54" s="189"/>
    </row>
    <row r="55" spans="1:6" ht="15.6" x14ac:dyDescent="0.25">
      <c r="A55" t="s">
        <v>12</v>
      </c>
      <c r="B55">
        <v>50</v>
      </c>
      <c r="D55" s="184" t="s">
        <v>53</v>
      </c>
      <c r="E55" s="187">
        <v>60</v>
      </c>
      <c r="F55" s="187"/>
    </row>
    <row r="56" spans="1:6" ht="15.6" x14ac:dyDescent="0.25">
      <c r="A56" t="s">
        <v>13</v>
      </c>
      <c r="B56">
        <v>53</v>
      </c>
      <c r="D56" s="184" t="s">
        <v>54</v>
      </c>
      <c r="E56" s="187">
        <v>53</v>
      </c>
      <c r="F56" s="187"/>
    </row>
    <row r="57" spans="1:6" ht="15.6" x14ac:dyDescent="0.25">
      <c r="A57" t="s">
        <v>15</v>
      </c>
      <c r="B57">
        <v>33</v>
      </c>
      <c r="D57" s="184" t="s">
        <v>56</v>
      </c>
      <c r="E57" s="187">
        <v>33</v>
      </c>
      <c r="F57" s="187"/>
    </row>
    <row r="58" spans="1:6" ht="15.6" x14ac:dyDescent="0.25">
      <c r="A58" t="s">
        <v>17</v>
      </c>
      <c r="B58">
        <v>43</v>
      </c>
      <c r="D58" s="184" t="s">
        <v>57</v>
      </c>
      <c r="E58" s="187">
        <v>55</v>
      </c>
      <c r="F58" s="187"/>
    </row>
    <row r="59" spans="1:6" ht="15.6" x14ac:dyDescent="0.25">
      <c r="A59" t="s">
        <v>18</v>
      </c>
      <c r="B59">
        <v>33</v>
      </c>
      <c r="D59" s="184" t="s">
        <v>58</v>
      </c>
      <c r="E59" s="187">
        <v>52</v>
      </c>
      <c r="F59" s="187"/>
    </row>
    <row r="60" spans="1:6" ht="15.6" x14ac:dyDescent="0.25">
      <c r="A60" t="s">
        <v>19</v>
      </c>
      <c r="B60">
        <v>43</v>
      </c>
      <c r="D60" s="184" t="s">
        <v>59</v>
      </c>
      <c r="E60" s="187">
        <v>60</v>
      </c>
      <c r="F60" s="187"/>
    </row>
    <row r="61" spans="1:6" ht="15.6" x14ac:dyDescent="0.25">
      <c r="A61" t="s">
        <v>20</v>
      </c>
      <c r="B61">
        <v>40</v>
      </c>
      <c r="D61" s="184" t="s">
        <v>60</v>
      </c>
      <c r="E61" s="187">
        <v>40</v>
      </c>
      <c r="F61" s="187"/>
    </row>
    <row r="62" spans="1:6" ht="15.6" x14ac:dyDescent="0.25">
      <c r="A62" t="s">
        <v>22</v>
      </c>
      <c r="B62">
        <v>37</v>
      </c>
      <c r="D62" s="184" t="s">
        <v>61</v>
      </c>
      <c r="E62" s="187">
        <v>37</v>
      </c>
      <c r="F62" s="187"/>
    </row>
    <row r="63" spans="1:6" ht="15.6" x14ac:dyDescent="0.25">
      <c r="A63" t="s">
        <v>23</v>
      </c>
      <c r="B63">
        <v>33</v>
      </c>
      <c r="D63" s="184" t="s">
        <v>62</v>
      </c>
      <c r="E63" s="187">
        <v>62</v>
      </c>
      <c r="F63" s="187"/>
    </row>
    <row r="64" spans="1:6" ht="15.6" x14ac:dyDescent="0.25">
      <c r="A64" t="s">
        <v>24</v>
      </c>
      <c r="B64">
        <v>33</v>
      </c>
      <c r="D64" s="184" t="s">
        <v>63</v>
      </c>
      <c r="E64" s="187">
        <v>60</v>
      </c>
      <c r="F64" s="187"/>
    </row>
    <row r="65" spans="1:6" ht="15.6" x14ac:dyDescent="0.25">
      <c r="A65" t="s">
        <v>26</v>
      </c>
      <c r="B65">
        <v>47</v>
      </c>
      <c r="D65" s="184" t="s">
        <v>64</v>
      </c>
      <c r="E65" s="187">
        <v>33</v>
      </c>
      <c r="F65" s="187"/>
    </row>
    <row r="66" spans="1:6" ht="15.6" x14ac:dyDescent="0.25">
      <c r="A66" t="s">
        <v>28</v>
      </c>
      <c r="B66">
        <v>40</v>
      </c>
      <c r="D66" s="184" t="s">
        <v>65</v>
      </c>
      <c r="E66" s="187">
        <v>70</v>
      </c>
      <c r="F66" s="187"/>
    </row>
    <row r="67" spans="1:6" ht="15.6" x14ac:dyDescent="0.25">
      <c r="A67" t="s">
        <v>29</v>
      </c>
      <c r="B67">
        <v>43</v>
      </c>
      <c r="D67" s="184" t="s">
        <v>66</v>
      </c>
      <c r="E67" s="187">
        <v>67</v>
      </c>
      <c r="F67" s="187"/>
    </row>
    <row r="68" spans="1:6" ht="15.6" x14ac:dyDescent="0.25">
      <c r="A68" t="s">
        <v>30</v>
      </c>
      <c r="B68">
        <v>33</v>
      </c>
      <c r="D68" s="184" t="s">
        <v>67</v>
      </c>
      <c r="E68" s="187">
        <v>33</v>
      </c>
      <c r="F68" s="187"/>
    </row>
    <row r="69" spans="1:6" ht="15.6" x14ac:dyDescent="0.25">
      <c r="A69" t="s">
        <v>32</v>
      </c>
      <c r="B69">
        <v>33</v>
      </c>
      <c r="D69" s="184" t="s">
        <v>68</v>
      </c>
      <c r="E69" s="187">
        <v>40</v>
      </c>
      <c r="F69" s="187"/>
    </row>
    <row r="70" spans="1:6" ht="15.6" x14ac:dyDescent="0.25">
      <c r="A70" t="s">
        <v>33</v>
      </c>
      <c r="B70">
        <v>40</v>
      </c>
      <c r="D70" s="184" t="s">
        <v>69</v>
      </c>
      <c r="E70" s="187">
        <v>33</v>
      </c>
      <c r="F70" s="187"/>
    </row>
    <row r="71" spans="1:6" ht="15.6" x14ac:dyDescent="0.25">
      <c r="A71" t="s">
        <v>34</v>
      </c>
      <c r="B71">
        <v>47</v>
      </c>
      <c r="D71" s="184" t="s">
        <v>70</v>
      </c>
      <c r="E71" s="187">
        <v>45</v>
      </c>
      <c r="F71" s="187"/>
    </row>
    <row r="72" spans="1:6" ht="15.6" x14ac:dyDescent="0.25">
      <c r="A72" t="s">
        <v>37</v>
      </c>
      <c r="B72">
        <v>33</v>
      </c>
      <c r="D72" s="184" t="s">
        <v>71</v>
      </c>
      <c r="E72" s="187">
        <v>50</v>
      </c>
      <c r="F72" s="187"/>
    </row>
    <row r="73" spans="1:6" ht="15.6" x14ac:dyDescent="0.25">
      <c r="A73" t="s">
        <v>39</v>
      </c>
      <c r="B73">
        <v>33</v>
      </c>
      <c r="D73" s="184" t="s">
        <v>72</v>
      </c>
      <c r="E73" s="187">
        <v>60</v>
      </c>
      <c r="F73" s="187"/>
    </row>
    <row r="74" spans="1:6" ht="15.6" x14ac:dyDescent="0.25">
      <c r="A74" t="s">
        <v>40</v>
      </c>
      <c r="B74">
        <v>40</v>
      </c>
      <c r="D74" s="184" t="s">
        <v>73</v>
      </c>
      <c r="E74" s="187">
        <v>33</v>
      </c>
      <c r="F74" s="187"/>
    </row>
    <row r="75" spans="1:6" ht="15.6" x14ac:dyDescent="0.25">
      <c r="A75" t="s">
        <v>41</v>
      </c>
      <c r="B75">
        <v>37</v>
      </c>
      <c r="D75" s="184" t="s">
        <v>74</v>
      </c>
      <c r="E75" s="187">
        <v>44</v>
      </c>
      <c r="F75" s="187"/>
    </row>
    <row r="76" spans="1:6" ht="15.6" x14ac:dyDescent="0.25">
      <c r="A76" t="s">
        <v>46</v>
      </c>
      <c r="B76">
        <v>40</v>
      </c>
      <c r="D76" s="184" t="s">
        <v>75</v>
      </c>
      <c r="E76" s="187">
        <v>48</v>
      </c>
      <c r="F76" s="187"/>
    </row>
    <row r="77" spans="1:6" ht="15.6" x14ac:dyDescent="0.25">
      <c r="A77" t="s">
        <v>47</v>
      </c>
      <c r="B77">
        <v>37</v>
      </c>
      <c r="D77" s="184" t="s">
        <v>76</v>
      </c>
      <c r="E77" s="187">
        <v>33</v>
      </c>
      <c r="F77" s="187"/>
    </row>
    <row r="78" spans="1:6" ht="15.6" x14ac:dyDescent="0.25">
      <c r="A78" t="s">
        <v>49</v>
      </c>
      <c r="B78">
        <v>40</v>
      </c>
      <c r="D78" s="184" t="s">
        <v>77</v>
      </c>
      <c r="E78" s="187">
        <v>47</v>
      </c>
      <c r="F78" s="187"/>
    </row>
    <row r="79" spans="1:6" ht="15.6" x14ac:dyDescent="0.25">
      <c r="A79" t="s">
        <v>50</v>
      </c>
      <c r="B79">
        <v>40</v>
      </c>
      <c r="D79" s="184" t="s">
        <v>78</v>
      </c>
      <c r="E79" s="187">
        <v>57</v>
      </c>
      <c r="F79" s="187"/>
    </row>
    <row r="80" spans="1:6" ht="15.6" x14ac:dyDescent="0.25">
      <c r="A80" t="s">
        <v>54</v>
      </c>
      <c r="B80">
        <v>53</v>
      </c>
      <c r="D80" s="184" t="s">
        <v>248</v>
      </c>
      <c r="E80" s="187">
        <v>33</v>
      </c>
      <c r="F80" s="187"/>
    </row>
    <row r="81" spans="1:6" ht="15.6" x14ac:dyDescent="0.25">
      <c r="A81" t="s">
        <v>55</v>
      </c>
      <c r="B81">
        <v>53</v>
      </c>
      <c r="D81" s="184" t="s">
        <v>80</v>
      </c>
      <c r="E81" s="187">
        <v>80</v>
      </c>
      <c r="F81" s="187"/>
    </row>
    <row r="82" spans="1:6" ht="15.6" x14ac:dyDescent="0.25">
      <c r="A82" t="s">
        <v>56</v>
      </c>
      <c r="B82">
        <v>33</v>
      </c>
      <c r="D82" s="184" t="s">
        <v>82</v>
      </c>
      <c r="E82" s="187">
        <v>61</v>
      </c>
      <c r="F82" s="187"/>
    </row>
    <row r="83" spans="1:6" ht="15.6" x14ac:dyDescent="0.25">
      <c r="A83" t="s">
        <v>58</v>
      </c>
      <c r="B83">
        <v>52</v>
      </c>
      <c r="D83" s="184" t="s">
        <v>249</v>
      </c>
      <c r="E83" s="187">
        <v>33</v>
      </c>
      <c r="F83" s="187"/>
    </row>
    <row r="84" spans="1:6" ht="15.6" x14ac:dyDescent="0.25">
      <c r="A84" t="s">
        <v>60</v>
      </c>
      <c r="B84">
        <v>40</v>
      </c>
      <c r="D84" s="184" t="s">
        <v>84</v>
      </c>
      <c r="E84" s="187">
        <v>33</v>
      </c>
      <c r="F84" s="187"/>
    </row>
    <row r="85" spans="1:6" ht="15.6" x14ac:dyDescent="0.25">
      <c r="A85" t="s">
        <v>63</v>
      </c>
      <c r="B85">
        <v>50</v>
      </c>
      <c r="D85" s="184" t="s">
        <v>85</v>
      </c>
      <c r="E85" s="187">
        <v>33</v>
      </c>
      <c r="F85" s="187"/>
    </row>
    <row r="86" spans="1:6" ht="15.6" x14ac:dyDescent="0.25">
      <c r="A86" t="s">
        <v>64</v>
      </c>
      <c r="B86">
        <v>33</v>
      </c>
      <c r="D86" s="184" t="s">
        <v>250</v>
      </c>
      <c r="E86" s="187">
        <v>60</v>
      </c>
      <c r="F86" s="187"/>
    </row>
    <row r="87" spans="1:6" ht="15.6" x14ac:dyDescent="0.25">
      <c r="A87" t="s">
        <v>65</v>
      </c>
      <c r="B87">
        <v>70</v>
      </c>
      <c r="D87" s="184" t="s">
        <v>86</v>
      </c>
      <c r="E87" s="187">
        <v>40</v>
      </c>
      <c r="F87" s="187"/>
    </row>
    <row r="88" spans="1:6" ht="15.6" x14ac:dyDescent="0.25">
      <c r="A88" t="s">
        <v>67</v>
      </c>
      <c r="B88">
        <v>33</v>
      </c>
      <c r="D88" s="184" t="s">
        <v>87</v>
      </c>
      <c r="E88" s="187">
        <v>63</v>
      </c>
      <c r="F88" s="187"/>
    </row>
    <row r="89" spans="1:6" ht="15.6" x14ac:dyDescent="0.25">
      <c r="A89" t="s">
        <v>68</v>
      </c>
      <c r="B89">
        <v>35</v>
      </c>
      <c r="D89" s="184" t="s">
        <v>88</v>
      </c>
      <c r="E89" s="187">
        <v>50</v>
      </c>
      <c r="F89" s="187"/>
    </row>
    <row r="90" spans="1:6" ht="15.6" x14ac:dyDescent="0.25">
      <c r="A90" t="s">
        <v>69</v>
      </c>
      <c r="B90">
        <v>33</v>
      </c>
      <c r="D90" s="184" t="s">
        <v>89</v>
      </c>
      <c r="E90" s="187">
        <v>40</v>
      </c>
      <c r="F90" s="187"/>
    </row>
    <row r="91" spans="1:6" ht="15.6" x14ac:dyDescent="0.25">
      <c r="A91" t="s">
        <v>71</v>
      </c>
      <c r="B91">
        <v>50</v>
      </c>
      <c r="D91" s="184" t="s">
        <v>90</v>
      </c>
      <c r="E91" s="187">
        <v>33</v>
      </c>
      <c r="F91" s="187"/>
    </row>
    <row r="92" spans="1:6" ht="15.6" x14ac:dyDescent="0.25">
      <c r="A92" t="s">
        <v>72</v>
      </c>
      <c r="B92">
        <v>57</v>
      </c>
      <c r="D92" s="184" t="s">
        <v>91</v>
      </c>
      <c r="E92" s="187">
        <v>47</v>
      </c>
      <c r="F92" s="187"/>
    </row>
    <row r="93" spans="1:6" ht="15.6" x14ac:dyDescent="0.25">
      <c r="A93" t="s">
        <v>73</v>
      </c>
      <c r="B93">
        <v>33</v>
      </c>
      <c r="D93" s="184" t="s">
        <v>92</v>
      </c>
      <c r="E93" s="187">
        <v>33</v>
      </c>
      <c r="F93" s="187"/>
    </row>
    <row r="94" spans="1:6" ht="15.6" x14ac:dyDescent="0.25">
      <c r="A94" t="s">
        <v>76</v>
      </c>
      <c r="B94">
        <v>33</v>
      </c>
      <c r="D94" s="184" t="s">
        <v>93</v>
      </c>
      <c r="E94" s="187">
        <v>53</v>
      </c>
      <c r="F94" s="187"/>
    </row>
    <row r="95" spans="1:6" ht="15.6" x14ac:dyDescent="0.25">
      <c r="A95" t="s">
        <v>77</v>
      </c>
      <c r="B95">
        <v>47</v>
      </c>
      <c r="D95" s="184" t="s">
        <v>94</v>
      </c>
      <c r="E95" s="187">
        <v>49</v>
      </c>
      <c r="F95" s="187"/>
    </row>
    <row r="96" spans="1:6" ht="15.6" x14ac:dyDescent="0.25">
      <c r="A96" t="s">
        <v>78</v>
      </c>
      <c r="B96">
        <v>57</v>
      </c>
      <c r="D96" s="184" t="s">
        <v>95</v>
      </c>
      <c r="E96" s="187">
        <v>50</v>
      </c>
      <c r="F96" s="187"/>
    </row>
    <row r="97" spans="1:6" ht="15.6" x14ac:dyDescent="0.25">
      <c r="A97" t="s">
        <v>79</v>
      </c>
      <c r="B97">
        <v>33</v>
      </c>
      <c r="D97" s="184" t="s">
        <v>96</v>
      </c>
      <c r="E97" s="187">
        <v>40</v>
      </c>
      <c r="F97" s="187"/>
    </row>
    <row r="98" spans="1:6" ht="15.6" x14ac:dyDescent="0.25">
      <c r="A98" t="s">
        <v>80</v>
      </c>
      <c r="B98">
        <v>53</v>
      </c>
      <c r="D98" s="184" t="s">
        <v>97</v>
      </c>
      <c r="E98" s="187">
        <v>33</v>
      </c>
      <c r="F98" s="187"/>
    </row>
    <row r="99" spans="1:6" ht="15.6" x14ac:dyDescent="0.25">
      <c r="A99" t="s">
        <v>83</v>
      </c>
      <c r="B99">
        <v>33</v>
      </c>
      <c r="D99" s="184" t="s">
        <v>98</v>
      </c>
      <c r="E99" s="187">
        <v>40</v>
      </c>
      <c r="F99" s="187"/>
    </row>
    <row r="100" spans="1:6" ht="15.6" x14ac:dyDescent="0.25">
      <c r="A100" t="s">
        <v>84</v>
      </c>
      <c r="B100">
        <v>33</v>
      </c>
      <c r="D100" s="184" t="s">
        <v>99</v>
      </c>
      <c r="E100" s="187">
        <v>33</v>
      </c>
      <c r="F100" s="187"/>
    </row>
    <row r="101" spans="1:6" ht="15.6" x14ac:dyDescent="0.25">
      <c r="A101" t="s">
        <v>85</v>
      </c>
      <c r="B101">
        <v>33</v>
      </c>
      <c r="D101" s="184" t="s">
        <v>100</v>
      </c>
      <c r="E101" s="187">
        <v>33</v>
      </c>
      <c r="F101" s="187"/>
    </row>
    <row r="102" spans="1:6" ht="15.6" x14ac:dyDescent="0.25">
      <c r="A102" t="s">
        <v>86</v>
      </c>
      <c r="B102">
        <v>40</v>
      </c>
      <c r="D102" s="184" t="s">
        <v>101</v>
      </c>
      <c r="E102" s="187">
        <v>64</v>
      </c>
      <c r="F102" s="187"/>
    </row>
    <row r="103" spans="1:6" ht="15.6" x14ac:dyDescent="0.25">
      <c r="A103" t="s">
        <v>87</v>
      </c>
      <c r="B103">
        <v>60</v>
      </c>
      <c r="D103" s="184" t="s">
        <v>102</v>
      </c>
      <c r="E103" s="187">
        <v>70</v>
      </c>
      <c r="F103" s="187"/>
    </row>
    <row r="104" spans="1:6" ht="15.6" x14ac:dyDescent="0.25">
      <c r="A104" t="s">
        <v>88</v>
      </c>
      <c r="B104">
        <v>50</v>
      </c>
      <c r="D104" s="184" t="s">
        <v>103</v>
      </c>
      <c r="E104" s="187">
        <v>47</v>
      </c>
      <c r="F104" s="187"/>
    </row>
    <row r="105" spans="1:6" ht="15.6" x14ac:dyDescent="0.25">
      <c r="A105" t="s">
        <v>89</v>
      </c>
      <c r="B105">
        <v>40</v>
      </c>
      <c r="D105" s="184" t="s">
        <v>104</v>
      </c>
      <c r="E105" s="187">
        <v>33</v>
      </c>
      <c r="F105" s="187"/>
    </row>
    <row r="106" spans="1:6" ht="15.6" x14ac:dyDescent="0.25">
      <c r="A106" t="s">
        <v>90</v>
      </c>
      <c r="B106">
        <v>33</v>
      </c>
      <c r="D106" s="184" t="s">
        <v>105</v>
      </c>
      <c r="E106" s="187">
        <v>33</v>
      </c>
      <c r="F106" s="187"/>
    </row>
    <row r="107" spans="1:6" ht="15.6" x14ac:dyDescent="0.25">
      <c r="A107" t="s">
        <v>91</v>
      </c>
      <c r="B107">
        <v>47</v>
      </c>
      <c r="D107" s="184" t="s">
        <v>106</v>
      </c>
      <c r="E107" s="187">
        <v>37</v>
      </c>
      <c r="F107" s="187"/>
    </row>
    <row r="108" spans="1:6" ht="15.6" x14ac:dyDescent="0.25">
      <c r="A108" t="s">
        <v>92</v>
      </c>
      <c r="B108">
        <v>33</v>
      </c>
      <c r="D108" s="184" t="s">
        <v>107</v>
      </c>
      <c r="E108" s="187">
        <v>50</v>
      </c>
      <c r="F108" s="187"/>
    </row>
    <row r="109" spans="1:6" ht="15.6" x14ac:dyDescent="0.25">
      <c r="A109" t="s">
        <v>93</v>
      </c>
      <c r="B109">
        <v>53</v>
      </c>
      <c r="D109" s="184" t="s">
        <v>108</v>
      </c>
      <c r="E109" s="187">
        <v>33</v>
      </c>
      <c r="F109" s="187"/>
    </row>
    <row r="110" spans="1:6" ht="15.6" x14ac:dyDescent="0.25">
      <c r="A110" t="s">
        <v>94</v>
      </c>
      <c r="B110">
        <v>49</v>
      </c>
      <c r="D110" s="184" t="s">
        <v>109</v>
      </c>
      <c r="E110" s="187">
        <v>37</v>
      </c>
      <c r="F110" s="187"/>
    </row>
    <row r="111" spans="1:6" ht="15.6" x14ac:dyDescent="0.25">
      <c r="A111" t="s">
        <v>95</v>
      </c>
      <c r="B111">
        <v>47</v>
      </c>
      <c r="D111" s="184" t="s">
        <v>110</v>
      </c>
      <c r="E111" s="187">
        <v>56</v>
      </c>
      <c r="F111" s="187"/>
    </row>
    <row r="112" spans="1:6" ht="15.6" x14ac:dyDescent="0.25">
      <c r="A112" t="s">
        <v>96</v>
      </c>
      <c r="B112">
        <v>40</v>
      </c>
      <c r="D112" s="184" t="s">
        <v>111</v>
      </c>
      <c r="E112" s="187">
        <v>69</v>
      </c>
      <c r="F112" s="187"/>
    </row>
    <row r="113" spans="1:6" ht="15.6" x14ac:dyDescent="0.25">
      <c r="A113" t="s">
        <v>97</v>
      </c>
      <c r="B113">
        <v>33</v>
      </c>
      <c r="D113" s="184" t="s">
        <v>112</v>
      </c>
      <c r="E113" s="187">
        <v>43</v>
      </c>
      <c r="F113" s="187"/>
    </row>
    <row r="114" spans="1:6" ht="15.6" x14ac:dyDescent="0.25">
      <c r="A114" t="s">
        <v>98</v>
      </c>
      <c r="B114">
        <v>40</v>
      </c>
      <c r="D114" s="184" t="s">
        <v>113</v>
      </c>
      <c r="E114" s="187">
        <v>43</v>
      </c>
      <c r="F114" s="187"/>
    </row>
    <row r="115" spans="1:6" ht="15.6" x14ac:dyDescent="0.25">
      <c r="A115" t="s">
        <v>99</v>
      </c>
      <c r="B115">
        <v>33</v>
      </c>
      <c r="D115" s="184" t="s">
        <v>114</v>
      </c>
      <c r="E115" s="187">
        <v>35</v>
      </c>
      <c r="F115" s="187"/>
    </row>
    <row r="116" spans="1:6" ht="15.6" x14ac:dyDescent="0.25">
      <c r="A116" t="s">
        <v>100</v>
      </c>
      <c r="B116">
        <v>33</v>
      </c>
      <c r="D116" s="184" t="s">
        <v>115</v>
      </c>
      <c r="E116" s="187">
        <v>60</v>
      </c>
      <c r="F116" s="187"/>
    </row>
    <row r="117" spans="1:6" ht="15.6" x14ac:dyDescent="0.25">
      <c r="A117" t="s">
        <v>103</v>
      </c>
      <c r="B117">
        <v>47</v>
      </c>
      <c r="D117" s="184" t="s">
        <v>251</v>
      </c>
      <c r="E117" s="187">
        <v>53</v>
      </c>
      <c r="F117" s="187"/>
    </row>
    <row r="118" spans="1:6" ht="15.6" x14ac:dyDescent="0.25">
      <c r="A118" t="s">
        <v>104</v>
      </c>
      <c r="B118">
        <v>33</v>
      </c>
      <c r="D118" s="184" t="s">
        <v>116</v>
      </c>
      <c r="E118" s="187">
        <v>63</v>
      </c>
      <c r="F118" s="187"/>
    </row>
    <row r="119" spans="1:6" ht="15.6" x14ac:dyDescent="0.25">
      <c r="A119" t="s">
        <v>105</v>
      </c>
      <c r="B119">
        <v>33</v>
      </c>
      <c r="D119" s="184" t="s">
        <v>117</v>
      </c>
      <c r="E119" s="187">
        <v>60</v>
      </c>
      <c r="F119" s="187"/>
    </row>
    <row r="120" spans="1:6" ht="15.6" x14ac:dyDescent="0.25">
      <c r="A120" t="s">
        <v>106</v>
      </c>
      <c r="B120">
        <v>37</v>
      </c>
      <c r="D120" s="184" t="s">
        <v>118</v>
      </c>
      <c r="E120" s="187">
        <v>57</v>
      </c>
      <c r="F120" s="187"/>
    </row>
    <row r="121" spans="1:6" ht="15.6" x14ac:dyDescent="0.25">
      <c r="A121" t="s">
        <v>107</v>
      </c>
      <c r="B121">
        <v>50</v>
      </c>
      <c r="D121" s="184" t="s">
        <v>119</v>
      </c>
      <c r="E121" s="187">
        <v>43</v>
      </c>
      <c r="F121" s="187"/>
    </row>
    <row r="122" spans="1:6" ht="15.6" x14ac:dyDescent="0.25">
      <c r="A122" t="s">
        <v>108</v>
      </c>
      <c r="B122">
        <v>33</v>
      </c>
      <c r="D122" s="184" t="s">
        <v>120</v>
      </c>
      <c r="E122" s="187">
        <v>57</v>
      </c>
      <c r="F122" s="187"/>
    </row>
    <row r="123" spans="1:6" ht="15.6" x14ac:dyDescent="0.25">
      <c r="A123" t="s">
        <v>109</v>
      </c>
      <c r="B123">
        <v>37</v>
      </c>
      <c r="D123" s="184" t="s">
        <v>121</v>
      </c>
      <c r="E123" s="187">
        <v>53</v>
      </c>
      <c r="F123" s="187"/>
    </row>
    <row r="124" spans="1:6" ht="15.6" x14ac:dyDescent="0.25">
      <c r="A124" t="s">
        <v>112</v>
      </c>
      <c r="B124">
        <v>43</v>
      </c>
      <c r="D124" s="184" t="s">
        <v>122</v>
      </c>
      <c r="E124" s="187">
        <v>60</v>
      </c>
      <c r="F124" s="187"/>
    </row>
    <row r="125" spans="1:6" ht="15.6" x14ac:dyDescent="0.25">
      <c r="A125" t="s">
        <v>113</v>
      </c>
      <c r="B125">
        <v>43</v>
      </c>
      <c r="D125" s="184" t="s">
        <v>123</v>
      </c>
      <c r="E125" s="187">
        <v>53</v>
      </c>
      <c r="F125" s="187"/>
    </row>
    <row r="126" spans="1:6" ht="15.6" x14ac:dyDescent="0.25">
      <c r="A126" t="s">
        <v>116</v>
      </c>
      <c r="B126">
        <v>40</v>
      </c>
      <c r="D126" s="184" t="s">
        <v>124</v>
      </c>
      <c r="E126" s="187">
        <v>53</v>
      </c>
      <c r="F126" s="187"/>
    </row>
    <row r="127" spans="1:6" ht="15.6" x14ac:dyDescent="0.25">
      <c r="A127" t="s">
        <v>117</v>
      </c>
      <c r="B127">
        <v>57</v>
      </c>
      <c r="D127" s="184" t="s">
        <v>125</v>
      </c>
      <c r="E127" s="187">
        <v>52</v>
      </c>
      <c r="F127" s="187"/>
    </row>
    <row r="128" spans="1:6" ht="15.6" x14ac:dyDescent="0.25">
      <c r="A128" t="s">
        <v>118</v>
      </c>
      <c r="B128">
        <v>57</v>
      </c>
      <c r="D128" s="184" t="s">
        <v>126</v>
      </c>
      <c r="E128" s="187">
        <v>37</v>
      </c>
      <c r="F128" s="187"/>
    </row>
    <row r="129" spans="1:6" ht="15.6" x14ac:dyDescent="0.25">
      <c r="A129" t="s">
        <v>119</v>
      </c>
      <c r="B129">
        <v>43</v>
      </c>
      <c r="D129" s="184" t="s">
        <v>127</v>
      </c>
      <c r="E129" s="187">
        <v>69</v>
      </c>
      <c r="F129" s="187"/>
    </row>
    <row r="130" spans="1:6" ht="15.6" x14ac:dyDescent="0.25">
      <c r="A130" t="s">
        <v>120</v>
      </c>
      <c r="B130">
        <v>57</v>
      </c>
      <c r="D130" s="184" t="s">
        <v>252</v>
      </c>
      <c r="E130" s="187">
        <v>40</v>
      </c>
      <c r="F130" s="187"/>
    </row>
    <row r="131" spans="1:6" ht="15.6" x14ac:dyDescent="0.25">
      <c r="A131" t="s">
        <v>121</v>
      </c>
      <c r="B131">
        <v>53</v>
      </c>
      <c r="D131" s="184" t="s">
        <v>128</v>
      </c>
      <c r="E131" s="187">
        <v>33</v>
      </c>
      <c r="F131" s="187"/>
    </row>
    <row r="132" spans="1:6" ht="15.6" x14ac:dyDescent="0.25">
      <c r="A132" t="s">
        <v>122</v>
      </c>
      <c r="B132">
        <v>50</v>
      </c>
      <c r="D132" s="184" t="s">
        <v>129</v>
      </c>
      <c r="E132" s="187">
        <v>70</v>
      </c>
      <c r="F132" s="187"/>
    </row>
    <row r="133" spans="1:6" ht="15.6" x14ac:dyDescent="0.25">
      <c r="A133" t="s">
        <v>123</v>
      </c>
      <c r="B133">
        <v>53</v>
      </c>
      <c r="D133" s="184" t="s">
        <v>130</v>
      </c>
      <c r="E133" s="187">
        <v>80</v>
      </c>
      <c r="F133" s="187"/>
    </row>
    <row r="134" spans="1:6" ht="15.6" x14ac:dyDescent="0.25">
      <c r="A134" t="s">
        <v>126</v>
      </c>
      <c r="B134">
        <v>37</v>
      </c>
      <c r="D134" s="184" t="s">
        <v>131</v>
      </c>
      <c r="E134" s="187">
        <v>60</v>
      </c>
      <c r="F134" s="187"/>
    </row>
    <row r="135" spans="1:6" ht="15.6" x14ac:dyDescent="0.25">
      <c r="A135" t="s">
        <v>128</v>
      </c>
      <c r="B135">
        <v>33</v>
      </c>
      <c r="D135" s="184" t="s">
        <v>132</v>
      </c>
      <c r="E135" s="187">
        <v>40</v>
      </c>
      <c r="F135" s="187"/>
    </row>
    <row r="136" spans="1:6" ht="15.6" x14ac:dyDescent="0.25">
      <c r="A136" t="s">
        <v>131</v>
      </c>
      <c r="B136">
        <v>50</v>
      </c>
      <c r="D136" s="184" t="s">
        <v>133</v>
      </c>
      <c r="E136" s="187">
        <v>37</v>
      </c>
      <c r="F136" s="187"/>
    </row>
    <row r="137" spans="1:6" ht="15.6" x14ac:dyDescent="0.25">
      <c r="A137" t="s">
        <v>132</v>
      </c>
      <c r="B137">
        <v>40</v>
      </c>
      <c r="D137" s="184" t="s">
        <v>134</v>
      </c>
      <c r="E137" s="187">
        <v>33</v>
      </c>
      <c r="F137" s="187"/>
    </row>
    <row r="138" spans="1:6" ht="15.6" x14ac:dyDescent="0.25">
      <c r="A138" t="s">
        <v>133</v>
      </c>
      <c r="B138">
        <v>37</v>
      </c>
      <c r="D138" s="184" t="s">
        <v>135</v>
      </c>
      <c r="E138" s="187">
        <v>40</v>
      </c>
      <c r="F138" s="187"/>
    </row>
    <row r="139" spans="1:6" ht="15.6" x14ac:dyDescent="0.25">
      <c r="A139" t="s">
        <v>134</v>
      </c>
      <c r="B139">
        <v>33</v>
      </c>
      <c r="D139" s="184" t="s">
        <v>136</v>
      </c>
      <c r="E139" s="187">
        <v>37</v>
      </c>
      <c r="F139" s="187"/>
    </row>
    <row r="140" spans="1:6" ht="15.6" x14ac:dyDescent="0.25">
      <c r="A140" t="s">
        <v>135</v>
      </c>
      <c r="B140">
        <v>40</v>
      </c>
      <c r="D140" s="184" t="s">
        <v>137</v>
      </c>
      <c r="E140" s="187">
        <v>53</v>
      </c>
      <c r="F140" s="187"/>
    </row>
    <row r="141" spans="1:6" ht="15.6" x14ac:dyDescent="0.25">
      <c r="A141" t="s">
        <v>136</v>
      </c>
      <c r="B141">
        <v>37</v>
      </c>
      <c r="D141" s="184" t="s">
        <v>138</v>
      </c>
      <c r="E141" s="187">
        <v>37</v>
      </c>
      <c r="F141" s="187"/>
    </row>
    <row r="142" spans="1:6" ht="15.6" x14ac:dyDescent="0.25">
      <c r="A142" t="s">
        <v>137</v>
      </c>
      <c r="B142">
        <v>53</v>
      </c>
      <c r="D142" s="184" t="s">
        <v>139</v>
      </c>
      <c r="E142" s="187">
        <v>53</v>
      </c>
      <c r="F142" s="187"/>
    </row>
    <row r="143" spans="1:6" ht="15.6" x14ac:dyDescent="0.25">
      <c r="A143" t="s">
        <v>138</v>
      </c>
      <c r="B143">
        <v>37</v>
      </c>
      <c r="D143" s="184" t="s">
        <v>140</v>
      </c>
      <c r="E143" s="187">
        <v>37</v>
      </c>
      <c r="F143" s="187"/>
    </row>
    <row r="144" spans="1:6" ht="15.6" x14ac:dyDescent="0.25">
      <c r="A144" t="s">
        <v>140</v>
      </c>
      <c r="B144">
        <v>37</v>
      </c>
      <c r="D144" s="184" t="s">
        <v>141</v>
      </c>
      <c r="E144" s="187">
        <v>60</v>
      </c>
      <c r="F144" s="187"/>
    </row>
    <row r="145" spans="1:6" ht="15.6" x14ac:dyDescent="0.25">
      <c r="A145" t="s">
        <v>141</v>
      </c>
      <c r="B145">
        <v>50</v>
      </c>
      <c r="D145" s="184" t="s">
        <v>142</v>
      </c>
      <c r="E145" s="187">
        <v>63</v>
      </c>
      <c r="F145" s="187"/>
    </row>
    <row r="146" spans="1:6" ht="15.6" x14ac:dyDescent="0.25">
      <c r="A146" t="s">
        <v>142</v>
      </c>
      <c r="B146">
        <v>40</v>
      </c>
      <c r="D146" s="184" t="s">
        <v>143</v>
      </c>
      <c r="E146" s="187">
        <v>57</v>
      </c>
      <c r="F146" s="187"/>
    </row>
    <row r="147" spans="1:6" ht="15.6" x14ac:dyDescent="0.25">
      <c r="A147" t="s">
        <v>143</v>
      </c>
      <c r="B147">
        <v>57</v>
      </c>
      <c r="D147" s="184" t="s">
        <v>144</v>
      </c>
      <c r="E147" s="187">
        <v>48</v>
      </c>
      <c r="F147" s="187"/>
    </row>
    <row r="148" spans="1:6" ht="15.6" x14ac:dyDescent="0.25">
      <c r="A148" t="s">
        <v>145</v>
      </c>
      <c r="B148">
        <v>33</v>
      </c>
      <c r="D148" s="184" t="s">
        <v>145</v>
      </c>
      <c r="E148" s="187">
        <v>33</v>
      </c>
      <c r="F148" s="187"/>
    </row>
    <row r="149" spans="1:6" ht="15.6" x14ac:dyDescent="0.25">
      <c r="A149" t="s">
        <v>147</v>
      </c>
      <c r="B149">
        <v>33</v>
      </c>
      <c r="D149" s="184" t="s">
        <v>146</v>
      </c>
      <c r="E149" s="187">
        <v>62</v>
      </c>
      <c r="F149" s="187"/>
    </row>
    <row r="150" spans="1:6" ht="15.6" x14ac:dyDescent="0.25">
      <c r="A150" t="s">
        <v>148</v>
      </c>
      <c r="B150">
        <v>33</v>
      </c>
      <c r="D150" s="184" t="s">
        <v>147</v>
      </c>
      <c r="E150" s="187">
        <v>33</v>
      </c>
      <c r="F150" s="187"/>
    </row>
    <row r="151" spans="1:6" ht="15.6" x14ac:dyDescent="0.25">
      <c r="A151" s="26" t="s">
        <v>149</v>
      </c>
      <c r="B151">
        <v>31</v>
      </c>
      <c r="D151" s="184" t="s">
        <v>148</v>
      </c>
      <c r="E151" s="187">
        <v>33</v>
      </c>
      <c r="F151" s="187"/>
    </row>
    <row r="152" spans="1:6" ht="15.6" x14ac:dyDescent="0.25">
      <c r="D152" s="184" t="s">
        <v>253</v>
      </c>
      <c r="E152" s="186">
        <v>33</v>
      </c>
      <c r="F152" s="186"/>
    </row>
    <row r="153" spans="1:6" x14ac:dyDescent="0.25">
      <c r="E153" s="181"/>
      <c r="F153" s="181"/>
    </row>
  </sheetData>
  <sheetProtection password="C50D" sheet="1" objects="1" scenarios="1"/>
  <sortState xmlns:xlrd2="http://schemas.microsoft.com/office/spreadsheetml/2017/richdata2" ref="A48:B195">
    <sortCondition ref="A48"/>
  </sortState>
  <mergeCells count="1">
    <mergeCell ref="G14:K14"/>
  </mergeCells>
  <dataValidations xWindow="920" yWindow="321" count="2">
    <dataValidation type="list" allowBlank="1" showInputMessage="1" showErrorMessage="1" sqref="H4" xr:uid="{00000000-0002-0000-0200-000000000000}">
      <formula1>"Benzinas, Dyzelinas, Dujos"</formula1>
    </dataValidation>
    <dataValidation type="list" allowBlank="1" showInputMessage="1" showErrorMessage="1" sqref="H5" xr:uid="{00000000-0002-0000-0200-000001000000}">
      <formula1>"Vasara,Žiema"</formula1>
    </dataValidation>
  </dataValidations>
  <hyperlinks>
    <hyperlink ref="G12" r:id="rId1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0"/>
  <sheetViews>
    <sheetView workbookViewId="0">
      <selection activeCell="L14" sqref="L14"/>
    </sheetView>
  </sheetViews>
  <sheetFormatPr defaultRowHeight="13.2" x14ac:dyDescent="0.25"/>
  <cols>
    <col min="1" max="1" width="1.44140625" customWidth="1"/>
    <col min="2" max="2" width="14.109375" customWidth="1"/>
    <col min="3" max="3" width="6.5546875" customWidth="1"/>
    <col min="4" max="4" width="49.6640625" customWidth="1"/>
    <col min="5" max="5" width="18.109375" customWidth="1"/>
    <col min="6" max="6" width="8.6640625" bestFit="1" customWidth="1"/>
    <col min="7" max="7" width="9.44140625" customWidth="1"/>
    <col min="8" max="8" width="9.109375" customWidth="1"/>
    <col min="9" max="9" width="10.88671875" customWidth="1"/>
    <col min="10" max="10" width="11.6640625" customWidth="1"/>
  </cols>
  <sheetData>
    <row r="1" spans="1:11" s="18" customFormat="1" ht="16.5" customHeight="1" x14ac:dyDescent="0.25">
      <c r="B1" s="17"/>
      <c r="C1" s="17"/>
      <c r="D1" s="17"/>
      <c r="F1" s="59" t="s">
        <v>157</v>
      </c>
      <c r="G1" s="17"/>
      <c r="I1" s="69"/>
      <c r="J1" s="70"/>
      <c r="K1" s="17"/>
    </row>
    <row r="2" spans="1:11" ht="33.75" customHeight="1" x14ac:dyDescent="0.25">
      <c r="B2" s="24" t="s">
        <v>158</v>
      </c>
      <c r="C2" s="24"/>
      <c r="D2" s="24"/>
      <c r="E2" s="57"/>
      <c r="F2" s="24"/>
      <c r="G2" s="24"/>
      <c r="H2" s="24"/>
      <c r="I2" s="69"/>
      <c r="J2" s="70"/>
      <c r="K2" s="1"/>
    </row>
    <row r="3" spans="1:11" ht="30" customHeight="1" x14ac:dyDescent="0.25">
      <c r="B3" s="58"/>
      <c r="C3" s="24"/>
      <c r="D3" s="24"/>
      <c r="E3" s="24"/>
      <c r="F3" s="24"/>
      <c r="G3" s="24"/>
      <c r="H3" s="24"/>
      <c r="I3" s="24"/>
      <c r="J3" s="50"/>
      <c r="K3" s="1"/>
    </row>
    <row r="4" spans="1:11" ht="17.100000000000001" customHeight="1" x14ac:dyDescent="0.25">
      <c r="B4" s="14" t="s">
        <v>208</v>
      </c>
      <c r="C4" s="211" t="s">
        <v>209</v>
      </c>
      <c r="D4" s="211"/>
      <c r="E4" s="5"/>
      <c r="G4" s="49"/>
      <c r="H4" s="16" t="s">
        <v>162</v>
      </c>
      <c r="I4" s="7" t="s">
        <v>163</v>
      </c>
      <c r="J4" s="87">
        <v>43832</v>
      </c>
      <c r="K4" s="1"/>
    </row>
    <row r="5" spans="1:11" ht="17.100000000000001" customHeight="1" x14ac:dyDescent="0.25">
      <c r="B5" s="5"/>
      <c r="C5" s="5"/>
      <c r="D5" s="5"/>
      <c r="E5" s="5"/>
      <c r="F5" s="5"/>
      <c r="G5" s="5"/>
      <c r="I5" s="7" t="s">
        <v>164</v>
      </c>
      <c r="J5" s="87">
        <v>43836</v>
      </c>
      <c r="K5" s="1"/>
    </row>
    <row r="6" spans="1:11" ht="17.100000000000001" customHeight="1" x14ac:dyDescent="0.25">
      <c r="B6" s="14" t="s">
        <v>159</v>
      </c>
      <c r="C6" s="4"/>
      <c r="D6" s="5"/>
      <c r="E6" s="5"/>
      <c r="F6" s="5"/>
      <c r="I6" s="7" t="s">
        <v>165</v>
      </c>
      <c r="J6" s="43">
        <f>J5-J4+1</f>
        <v>5</v>
      </c>
      <c r="K6" s="1"/>
    </row>
    <row r="7" spans="1:11" ht="16.5" customHeight="1" x14ac:dyDescent="0.25">
      <c r="B7" s="6" t="s">
        <v>160</v>
      </c>
      <c r="C7" s="211" t="s">
        <v>210</v>
      </c>
      <c r="D7" s="211"/>
      <c r="E7" s="109" t="s">
        <v>207</v>
      </c>
      <c r="F7" s="211" t="s">
        <v>211</v>
      </c>
      <c r="G7" s="211"/>
      <c r="H7" s="211"/>
      <c r="I7" s="5"/>
      <c r="J7" s="42"/>
      <c r="K7" s="2"/>
    </row>
    <row r="8" spans="1:11" ht="17.100000000000001" customHeight="1" x14ac:dyDescent="0.25">
      <c r="B8" s="6" t="s">
        <v>161</v>
      </c>
      <c r="C8" s="211"/>
      <c r="D8" s="211"/>
      <c r="F8" s="212"/>
      <c r="G8" s="212"/>
      <c r="H8" s="212"/>
      <c r="I8" s="6"/>
      <c r="J8" s="42"/>
      <c r="K8" s="2"/>
    </row>
    <row r="9" spans="1:11" ht="17.100000000000001" customHeight="1" x14ac:dyDescent="0.25"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s="44" customFormat="1" ht="27" customHeight="1" x14ac:dyDescent="0.25">
      <c r="B10" s="45" t="s">
        <v>167</v>
      </c>
      <c r="C10" s="46" t="s">
        <v>168</v>
      </c>
      <c r="D10" s="46" t="s">
        <v>195</v>
      </c>
      <c r="E10" s="46" t="s">
        <v>169</v>
      </c>
      <c r="F10" s="46" t="s">
        <v>170</v>
      </c>
      <c r="G10" s="46" t="s">
        <v>196</v>
      </c>
      <c r="H10" s="46" t="s">
        <v>171</v>
      </c>
      <c r="I10" s="46" t="s">
        <v>172</v>
      </c>
      <c r="J10" s="47" t="s">
        <v>197</v>
      </c>
      <c r="K10" s="48"/>
    </row>
    <row r="11" spans="1:11" ht="16.95" customHeight="1" x14ac:dyDescent="0.25">
      <c r="A11" s="25"/>
      <c r="B11" s="88"/>
      <c r="C11" s="60"/>
      <c r="D11" s="27" t="s">
        <v>203</v>
      </c>
      <c r="E11" s="10"/>
      <c r="F11" s="51"/>
      <c r="G11" s="35"/>
      <c r="H11" s="23"/>
      <c r="I11" s="98"/>
      <c r="J11" s="40">
        <f>IFERROR(IF(F11="",1,F11)*G11/I11,0)</f>
        <v>0</v>
      </c>
      <c r="K11" s="1"/>
    </row>
    <row r="12" spans="1:11" ht="17.100000000000001" customHeight="1" x14ac:dyDescent="0.25">
      <c r="B12" s="89"/>
      <c r="C12" s="61" t="s">
        <v>212</v>
      </c>
      <c r="D12" s="28" t="s">
        <v>213</v>
      </c>
      <c r="E12" s="22" t="s">
        <v>213</v>
      </c>
      <c r="F12" s="32">
        <v>5</v>
      </c>
      <c r="G12" s="36">
        <v>67</v>
      </c>
      <c r="H12" s="22" t="s">
        <v>214</v>
      </c>
      <c r="I12" s="99">
        <v>1</v>
      </c>
      <c r="J12" s="40">
        <f t="shared" ref="J12:J23" si="0">IFERROR(IF(F12="",1,F12)*G12/I12,0)</f>
        <v>335</v>
      </c>
      <c r="K12" s="1"/>
    </row>
    <row r="13" spans="1:11" ht="17.100000000000001" customHeight="1" x14ac:dyDescent="0.25">
      <c r="B13" s="89">
        <v>43832</v>
      </c>
      <c r="C13" s="61" t="s">
        <v>215</v>
      </c>
      <c r="D13" s="28" t="s">
        <v>216</v>
      </c>
      <c r="E13" s="22" t="s">
        <v>217</v>
      </c>
      <c r="F13" s="32">
        <v>1</v>
      </c>
      <c r="G13" s="36">
        <v>200</v>
      </c>
      <c r="H13" s="22" t="s">
        <v>214</v>
      </c>
      <c r="I13" s="99">
        <f t="shared" ref="I13:I30" si="1">IF(LOWER(H13)="eur",1,"")</f>
        <v>1</v>
      </c>
      <c r="J13" s="40">
        <f t="shared" si="0"/>
        <v>200</v>
      </c>
      <c r="K13" s="1"/>
    </row>
    <row r="14" spans="1:11" ht="17.100000000000001" customHeight="1" x14ac:dyDescent="0.25">
      <c r="B14" s="90">
        <v>43836</v>
      </c>
      <c r="C14" s="62" t="s">
        <v>218</v>
      </c>
      <c r="D14" s="29" t="s">
        <v>219</v>
      </c>
      <c r="E14" s="19" t="s">
        <v>217</v>
      </c>
      <c r="F14" s="34">
        <v>1</v>
      </c>
      <c r="G14" s="37">
        <v>95.5</v>
      </c>
      <c r="H14" s="19" t="s">
        <v>220</v>
      </c>
      <c r="I14" s="100">
        <v>0.8508</v>
      </c>
      <c r="J14" s="40">
        <f t="shared" si="0"/>
        <v>112.24729666196521</v>
      </c>
      <c r="K14" s="1"/>
    </row>
    <row r="15" spans="1:11" ht="17.100000000000001" customHeight="1" x14ac:dyDescent="0.25">
      <c r="B15" s="89">
        <v>43832</v>
      </c>
      <c r="C15" s="61" t="s">
        <v>221</v>
      </c>
      <c r="D15" s="28" t="s">
        <v>222</v>
      </c>
      <c r="E15" s="22" t="s">
        <v>223</v>
      </c>
      <c r="F15" s="32">
        <v>1</v>
      </c>
      <c r="G15" s="36">
        <v>19</v>
      </c>
      <c r="H15" s="22" t="s">
        <v>220</v>
      </c>
      <c r="I15" s="99">
        <v>0.8508</v>
      </c>
      <c r="J15" s="40">
        <f t="shared" si="0"/>
        <v>22.33192289609779</v>
      </c>
      <c r="K15" s="1"/>
    </row>
    <row r="16" spans="1:11" ht="17.100000000000001" customHeight="1" x14ac:dyDescent="0.25">
      <c r="B16" s="90">
        <v>43836</v>
      </c>
      <c r="C16" s="62" t="s">
        <v>224</v>
      </c>
      <c r="D16" s="110" t="s">
        <v>225</v>
      </c>
      <c r="E16" s="19" t="s">
        <v>223</v>
      </c>
      <c r="F16" s="34">
        <v>1</v>
      </c>
      <c r="G16" s="37">
        <v>19</v>
      </c>
      <c r="H16" s="19" t="s">
        <v>220</v>
      </c>
      <c r="I16" s="100">
        <v>0.8508</v>
      </c>
      <c r="J16" s="40">
        <f t="shared" si="0"/>
        <v>22.33192289609779</v>
      </c>
      <c r="K16" s="1"/>
    </row>
    <row r="17" spans="2:14" x14ac:dyDescent="0.25">
      <c r="B17" s="89"/>
      <c r="C17" s="61" t="s">
        <v>226</v>
      </c>
      <c r="D17" s="29" t="s">
        <v>227</v>
      </c>
      <c r="E17" s="22" t="s">
        <v>228</v>
      </c>
      <c r="F17" s="32">
        <v>1</v>
      </c>
      <c r="G17" s="36">
        <v>350</v>
      </c>
      <c r="H17" s="22" t="s">
        <v>220</v>
      </c>
      <c r="I17" s="99">
        <v>0.8508</v>
      </c>
      <c r="J17" s="40">
        <f t="shared" si="0"/>
        <v>411.37752703338037</v>
      </c>
      <c r="K17" s="1"/>
    </row>
    <row r="18" spans="2:14" x14ac:dyDescent="0.25">
      <c r="B18" s="90"/>
      <c r="C18" s="62"/>
      <c r="D18" s="29"/>
      <c r="E18" s="19"/>
      <c r="F18" s="105"/>
      <c r="G18" s="37"/>
      <c r="H18" s="19"/>
      <c r="I18" s="100" t="str">
        <f t="shared" si="1"/>
        <v/>
      </c>
      <c r="J18" s="40">
        <f t="shared" si="0"/>
        <v>0</v>
      </c>
      <c r="K18" s="1"/>
    </row>
    <row r="19" spans="2:14" x14ac:dyDescent="0.25">
      <c r="B19" s="89"/>
      <c r="C19" s="61"/>
      <c r="D19" s="28"/>
      <c r="E19" s="22"/>
      <c r="F19" s="104"/>
      <c r="G19" s="36"/>
      <c r="H19" s="22"/>
      <c r="I19" s="99"/>
      <c r="J19" s="40">
        <f t="shared" si="0"/>
        <v>0</v>
      </c>
      <c r="K19" s="1"/>
    </row>
    <row r="20" spans="2:14" x14ac:dyDescent="0.25">
      <c r="B20" s="90"/>
      <c r="C20" s="62"/>
      <c r="D20" s="29"/>
      <c r="E20" s="19"/>
      <c r="F20" s="105"/>
      <c r="G20" s="37"/>
      <c r="H20" s="19"/>
      <c r="I20" s="100"/>
      <c r="J20" s="40">
        <f t="shared" si="0"/>
        <v>0</v>
      </c>
      <c r="K20" s="1"/>
    </row>
    <row r="21" spans="2:14" x14ac:dyDescent="0.25">
      <c r="B21" s="89"/>
      <c r="C21" s="61"/>
      <c r="D21" s="28"/>
      <c r="E21" s="22"/>
      <c r="F21" s="104"/>
      <c r="G21" s="36"/>
      <c r="H21" s="22"/>
      <c r="I21" s="99"/>
      <c r="J21" s="40">
        <f t="shared" si="0"/>
        <v>0</v>
      </c>
      <c r="K21" s="1"/>
    </row>
    <row r="22" spans="2:14" x14ac:dyDescent="0.25">
      <c r="B22" s="90"/>
      <c r="C22" s="62"/>
      <c r="D22" s="29"/>
      <c r="E22" s="19"/>
      <c r="F22" s="105"/>
      <c r="G22" s="37"/>
      <c r="H22" s="19"/>
      <c r="I22" s="100"/>
      <c r="J22" s="40">
        <f t="shared" si="0"/>
        <v>0</v>
      </c>
      <c r="K22" s="1"/>
    </row>
    <row r="23" spans="2:14" x14ac:dyDescent="0.25">
      <c r="B23" s="91"/>
      <c r="C23" s="63"/>
      <c r="D23" s="30"/>
      <c r="E23" s="20"/>
      <c r="F23" s="106"/>
      <c r="G23" s="38"/>
      <c r="H23" s="12"/>
      <c r="I23" s="101"/>
      <c r="J23" s="40">
        <f t="shared" si="0"/>
        <v>0</v>
      </c>
      <c r="K23" s="1"/>
    </row>
    <row r="24" spans="2:14" x14ac:dyDescent="0.25">
      <c r="B24" s="90"/>
      <c r="C24" s="62"/>
      <c r="D24" s="29" t="s">
        <v>202</v>
      </c>
      <c r="E24" s="19"/>
      <c r="F24" s="34"/>
      <c r="G24" s="37"/>
      <c r="H24" s="13"/>
      <c r="I24" s="100" t="str">
        <f t="shared" si="1"/>
        <v/>
      </c>
      <c r="J24" s="40"/>
      <c r="K24" s="1"/>
    </row>
    <row r="25" spans="2:14" x14ac:dyDescent="0.25">
      <c r="B25" s="91"/>
      <c r="C25" s="63" t="s">
        <v>212</v>
      </c>
      <c r="D25" s="30" t="s">
        <v>229</v>
      </c>
      <c r="E25" s="20"/>
      <c r="F25" s="111"/>
      <c r="G25" s="38"/>
      <c r="H25" s="12"/>
      <c r="I25" s="101" t="str">
        <f t="shared" si="1"/>
        <v/>
      </c>
      <c r="J25" s="40"/>
      <c r="K25" s="1"/>
      <c r="N25" s="26"/>
    </row>
    <row r="26" spans="2:14" x14ac:dyDescent="0.25">
      <c r="B26" s="90"/>
      <c r="C26" s="62" t="s">
        <v>215</v>
      </c>
      <c r="D26" s="29" t="s">
        <v>230</v>
      </c>
      <c r="E26" s="19"/>
      <c r="F26" s="34"/>
      <c r="G26" s="37"/>
      <c r="H26" s="13"/>
      <c r="I26" s="100" t="str">
        <f t="shared" si="1"/>
        <v/>
      </c>
      <c r="J26" s="40"/>
      <c r="K26" s="1"/>
      <c r="N26" s="26"/>
    </row>
    <row r="27" spans="2:14" x14ac:dyDescent="0.25">
      <c r="B27" s="91"/>
      <c r="C27" s="63"/>
      <c r="D27" s="30"/>
      <c r="E27" s="20"/>
      <c r="F27" s="111"/>
      <c r="G27" s="38"/>
      <c r="H27" s="12"/>
      <c r="I27" s="101" t="str">
        <f t="shared" si="1"/>
        <v/>
      </c>
      <c r="J27" s="40"/>
      <c r="K27" s="1"/>
    </row>
    <row r="28" spans="2:14" x14ac:dyDescent="0.25">
      <c r="B28" s="90"/>
      <c r="C28" s="62"/>
      <c r="D28" s="29"/>
      <c r="E28" s="19"/>
      <c r="F28" s="34"/>
      <c r="G28" s="37"/>
      <c r="H28" s="13"/>
      <c r="I28" s="100" t="str">
        <f t="shared" si="1"/>
        <v/>
      </c>
      <c r="J28" s="40"/>
      <c r="K28" s="1"/>
      <c r="N28" s="26"/>
    </row>
    <row r="29" spans="2:14" x14ac:dyDescent="0.25">
      <c r="B29" s="91"/>
      <c r="C29" s="63"/>
      <c r="D29" s="30"/>
      <c r="E29" s="20"/>
      <c r="F29" s="111"/>
      <c r="G29" s="38"/>
      <c r="H29" s="20"/>
      <c r="I29" s="101" t="str">
        <f t="shared" si="1"/>
        <v/>
      </c>
      <c r="J29" s="40"/>
      <c r="K29" s="1"/>
      <c r="N29" s="26"/>
    </row>
    <row r="30" spans="2:14" x14ac:dyDescent="0.25">
      <c r="B30" s="92"/>
      <c r="C30" s="64"/>
      <c r="D30" s="31"/>
      <c r="E30" s="11"/>
      <c r="F30" s="54"/>
      <c r="G30" s="39"/>
      <c r="H30" s="21"/>
      <c r="I30" s="102" t="str">
        <f t="shared" si="1"/>
        <v/>
      </c>
      <c r="J30" s="40"/>
      <c r="K30" s="1"/>
      <c r="N30" s="26"/>
    </row>
    <row r="31" spans="2:14" x14ac:dyDescent="0.25">
      <c r="C31" s="3"/>
      <c r="D31" s="3"/>
      <c r="E31" s="3"/>
      <c r="F31" s="3"/>
      <c r="G31" s="3"/>
      <c r="H31" s="3"/>
      <c r="I31" s="8" t="s">
        <v>175</v>
      </c>
      <c r="J31" s="40">
        <f>SUM(J11:J23)</f>
        <v>1103.2886694875413</v>
      </c>
      <c r="K31" s="1"/>
    </row>
    <row r="32" spans="2:14" x14ac:dyDescent="0.25">
      <c r="B32" s="15" t="s">
        <v>174</v>
      </c>
      <c r="C32" s="3"/>
      <c r="D32" s="55"/>
      <c r="E32" s="16"/>
      <c r="I32" s="9" t="s">
        <v>176</v>
      </c>
      <c r="J32" s="41"/>
      <c r="K32" s="1"/>
    </row>
    <row r="33" spans="2:11" x14ac:dyDescent="0.25">
      <c r="B33" s="15" t="s">
        <v>193</v>
      </c>
      <c r="C33" s="3"/>
      <c r="D33" s="56"/>
      <c r="E33" s="3"/>
      <c r="I33" s="9" t="s">
        <v>173</v>
      </c>
      <c r="J33" s="78">
        <f>(J31-J32)</f>
        <v>1103.2886694875413</v>
      </c>
      <c r="K33" s="1"/>
    </row>
    <row r="36" spans="2:11" x14ac:dyDescent="0.25">
      <c r="B36" s="103"/>
    </row>
    <row r="40" spans="2:11" x14ac:dyDescent="0.25">
      <c r="H40" s="26"/>
    </row>
  </sheetData>
  <sheetProtection password="C50D" sheet="1" objects="1" scenarios="1"/>
  <mergeCells count="5">
    <mergeCell ref="C4:D4"/>
    <mergeCell ref="C7:D7"/>
    <mergeCell ref="F7:H7"/>
    <mergeCell ref="C8:D8"/>
    <mergeCell ref="F8:H8"/>
  </mergeCells>
  <dataValidations count="6">
    <dataValidation type="date" operator="greaterThan" allowBlank="1" showErrorMessage="1" error="Datos formatas" sqref="B11:B30" xr:uid="{00000000-0002-0000-0300-000000000000}">
      <formula1>43466</formula1>
    </dataValidation>
    <dataValidation type="list" allowBlank="1" showInputMessage="1" showErrorMessage="1" sqref="E11:E30" xr:uid="{00000000-0002-0000-0300-000001000000}">
      <formula1>"Dienpinigiai,Apgyvendinimas,Kelionė,Vietinis transportas,Registracijos mokesčiai,Kuras,Kita"</formula1>
    </dataValidation>
    <dataValidation type="decimal" operator="greaterThanOrEqual" allowBlank="1" showInputMessage="1" showErrorMessage="1" error="Should be positive integer" sqref="F11:F30" xr:uid="{00000000-0002-0000-0300-000002000000}">
      <formula1>0</formula1>
    </dataValidation>
    <dataValidation type="date" operator="greaterThan" allowBlank="1" showInputMessage="1" showErrorMessage="1" error="Datos formatas" sqref="J4" xr:uid="{00000000-0002-0000-0300-000003000000}">
      <formula1>43466</formula1>
    </dataValidation>
    <dataValidation type="decimal" operator="greaterThanOrEqual" allowBlank="1" showInputMessage="1" showErrorMessage="1" error="Should be positive" sqref="J32 I11:I30 G11:G30" xr:uid="{00000000-0002-0000-0300-000004000000}">
      <formula1>0</formula1>
    </dataValidation>
    <dataValidation type="date" operator="greaterThanOrEqual" allowBlank="1" showErrorMessage="1" error="&quot;To&quot; date should be greater than or equal to &quot;From&quot; date" sqref="J5" xr:uid="{00000000-0002-0000-0300-000005000000}">
      <formula1>J4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40"/>
  <sheetViews>
    <sheetView workbookViewId="0">
      <selection activeCell="N17" sqref="N17"/>
    </sheetView>
  </sheetViews>
  <sheetFormatPr defaultRowHeight="13.2" x14ac:dyDescent="0.25"/>
  <cols>
    <col min="1" max="1" width="1.44140625" customWidth="1"/>
    <col min="2" max="2" width="14.109375" customWidth="1"/>
    <col min="3" max="3" width="6.5546875" customWidth="1"/>
    <col min="4" max="4" width="49.6640625" customWidth="1"/>
    <col min="5" max="5" width="18.109375" customWidth="1"/>
    <col min="6" max="6" width="8.6640625" bestFit="1" customWidth="1"/>
    <col min="7" max="7" width="9.44140625" customWidth="1"/>
    <col min="8" max="8" width="9.109375" customWidth="1"/>
    <col min="9" max="9" width="10.88671875" customWidth="1"/>
    <col min="10" max="10" width="11.6640625" customWidth="1"/>
  </cols>
  <sheetData>
    <row r="1" spans="1:11" s="18" customFormat="1" ht="16.5" customHeight="1" x14ac:dyDescent="0.25">
      <c r="B1" s="17"/>
      <c r="C1" s="17"/>
      <c r="D1" s="17"/>
      <c r="F1" s="59" t="s">
        <v>157</v>
      </c>
      <c r="G1" s="17"/>
      <c r="I1" s="69"/>
      <c r="J1" s="70"/>
      <c r="K1" s="17"/>
    </row>
    <row r="2" spans="1:11" ht="33.75" customHeight="1" x14ac:dyDescent="0.25">
      <c r="B2" s="24" t="s">
        <v>158</v>
      </c>
      <c r="C2" s="24"/>
      <c r="D2" s="24"/>
      <c r="E2" s="57"/>
      <c r="F2" s="24"/>
      <c r="G2" s="24"/>
      <c r="H2" s="24"/>
      <c r="I2" s="69"/>
      <c r="J2" s="70"/>
      <c r="K2" s="1"/>
    </row>
    <row r="3" spans="1:11" ht="30" customHeight="1" x14ac:dyDescent="0.25">
      <c r="B3" s="58"/>
      <c r="C3" s="24"/>
      <c r="D3" s="24"/>
      <c r="E3" s="24"/>
      <c r="F3" s="24"/>
      <c r="G3" s="24"/>
      <c r="H3" s="24"/>
      <c r="I3" s="24"/>
      <c r="J3" s="50"/>
      <c r="K3" s="1"/>
    </row>
    <row r="4" spans="1:11" ht="17.100000000000001" customHeight="1" x14ac:dyDescent="0.25">
      <c r="B4" s="14" t="s">
        <v>208</v>
      </c>
      <c r="C4" s="211" t="s">
        <v>231</v>
      </c>
      <c r="D4" s="211"/>
      <c r="E4" s="5"/>
      <c r="G4" s="49"/>
      <c r="H4" s="16" t="s">
        <v>162</v>
      </c>
      <c r="I4" s="7" t="s">
        <v>163</v>
      </c>
      <c r="J4" s="87">
        <v>43832</v>
      </c>
      <c r="K4" s="1"/>
    </row>
    <row r="5" spans="1:11" ht="17.100000000000001" customHeight="1" x14ac:dyDescent="0.25">
      <c r="B5" s="5"/>
      <c r="C5" s="5"/>
      <c r="D5" s="5"/>
      <c r="E5" s="5"/>
      <c r="F5" s="5"/>
      <c r="G5" s="5"/>
      <c r="I5" s="7" t="s">
        <v>164</v>
      </c>
      <c r="J5" s="87">
        <v>43836</v>
      </c>
      <c r="K5" s="1"/>
    </row>
    <row r="6" spans="1:11" ht="17.100000000000001" customHeight="1" x14ac:dyDescent="0.25">
      <c r="B6" s="14" t="s">
        <v>159</v>
      </c>
      <c r="C6" s="4"/>
      <c r="D6" s="5"/>
      <c r="E6" s="5"/>
      <c r="F6" s="5"/>
      <c r="I6" s="7" t="s">
        <v>165</v>
      </c>
      <c r="J6" s="43">
        <f>J5-J4+1</f>
        <v>5</v>
      </c>
      <c r="K6" s="1"/>
    </row>
    <row r="7" spans="1:11" ht="16.5" customHeight="1" x14ac:dyDescent="0.25">
      <c r="B7" s="6" t="s">
        <v>160</v>
      </c>
      <c r="C7" s="211" t="s">
        <v>210</v>
      </c>
      <c r="D7" s="211"/>
      <c r="E7" s="109" t="s">
        <v>207</v>
      </c>
      <c r="F7" s="211" t="s">
        <v>211</v>
      </c>
      <c r="G7" s="211"/>
      <c r="H7" s="211"/>
      <c r="I7" s="5"/>
      <c r="J7" s="42"/>
      <c r="K7" s="2"/>
    </row>
    <row r="8" spans="1:11" ht="17.100000000000001" customHeight="1" x14ac:dyDescent="0.25">
      <c r="B8" s="6" t="s">
        <v>161</v>
      </c>
      <c r="C8" s="211"/>
      <c r="D8" s="211"/>
      <c r="F8" s="212"/>
      <c r="G8" s="212"/>
      <c r="H8" s="212"/>
      <c r="I8" s="6"/>
      <c r="J8" s="42"/>
      <c r="K8" s="2"/>
    </row>
    <row r="9" spans="1:11" ht="17.100000000000001" customHeight="1" x14ac:dyDescent="0.25"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s="44" customFormat="1" ht="27" customHeight="1" x14ac:dyDescent="0.25">
      <c r="B10" s="45" t="s">
        <v>167</v>
      </c>
      <c r="C10" s="46" t="s">
        <v>168</v>
      </c>
      <c r="D10" s="46" t="s">
        <v>195</v>
      </c>
      <c r="E10" s="46" t="s">
        <v>169</v>
      </c>
      <c r="F10" s="46" t="s">
        <v>170</v>
      </c>
      <c r="G10" s="46" t="s">
        <v>196</v>
      </c>
      <c r="H10" s="46" t="s">
        <v>171</v>
      </c>
      <c r="I10" s="46" t="s">
        <v>172</v>
      </c>
      <c r="J10" s="47" t="s">
        <v>197</v>
      </c>
      <c r="K10" s="48"/>
    </row>
    <row r="11" spans="1:11" ht="16.95" customHeight="1" x14ac:dyDescent="0.25">
      <c r="A11" s="25"/>
      <c r="B11" s="88"/>
      <c r="C11" s="60"/>
      <c r="D11" s="27" t="s">
        <v>203</v>
      </c>
      <c r="E11" s="10"/>
      <c r="F11" s="51"/>
      <c r="G11" s="35"/>
      <c r="H11" s="23"/>
      <c r="I11" s="98"/>
      <c r="J11" s="40">
        <f>IFERROR(IF(F11="",1,F11)*G11/I11,0)</f>
        <v>0</v>
      </c>
      <c r="K11" s="1"/>
    </row>
    <row r="12" spans="1:11" ht="17.100000000000001" customHeight="1" x14ac:dyDescent="0.25">
      <c r="B12" s="89"/>
      <c r="C12" s="61" t="s">
        <v>212</v>
      </c>
      <c r="D12" s="28" t="s">
        <v>213</v>
      </c>
      <c r="E12" s="22" t="s">
        <v>213</v>
      </c>
      <c r="F12" s="52">
        <v>5</v>
      </c>
      <c r="G12" s="36">
        <v>48</v>
      </c>
      <c r="H12" s="22" t="s">
        <v>214</v>
      </c>
      <c r="I12" s="99">
        <v>1</v>
      </c>
      <c r="J12" s="40">
        <f t="shared" ref="J12:J23" si="0">IFERROR(IF(F12="",1,F12)*G12/I12,0)</f>
        <v>240</v>
      </c>
      <c r="K12" s="1"/>
    </row>
    <row r="13" spans="1:11" ht="17.100000000000001" customHeight="1" x14ac:dyDescent="0.25">
      <c r="B13" s="90">
        <v>43831</v>
      </c>
      <c r="C13" s="62" t="s">
        <v>215</v>
      </c>
      <c r="D13" s="29" t="s">
        <v>232</v>
      </c>
      <c r="E13" s="19" t="s">
        <v>233</v>
      </c>
      <c r="F13" s="34">
        <v>50</v>
      </c>
      <c r="G13" s="37">
        <v>1.24</v>
      </c>
      <c r="H13" s="19" t="s">
        <v>214</v>
      </c>
      <c r="I13" s="100">
        <f t="shared" ref="I13" si="1">IF(LOWER(H13)="eur",1,"")</f>
        <v>1</v>
      </c>
      <c r="J13" s="40">
        <f t="shared" si="0"/>
        <v>62</v>
      </c>
      <c r="K13" s="1"/>
    </row>
    <row r="14" spans="1:11" ht="17.100000000000001" customHeight="1" x14ac:dyDescent="0.25">
      <c r="B14" s="89">
        <v>43836</v>
      </c>
      <c r="C14" s="61" t="s">
        <v>218</v>
      </c>
      <c r="D14" s="28" t="s">
        <v>232</v>
      </c>
      <c r="E14" s="22" t="s">
        <v>233</v>
      </c>
      <c r="F14" s="32">
        <v>45</v>
      </c>
      <c r="G14" s="36">
        <v>1.2</v>
      </c>
      <c r="H14" s="22" t="s">
        <v>234</v>
      </c>
      <c r="I14" s="99">
        <v>4.2568000000000001</v>
      </c>
      <c r="J14" s="40">
        <f t="shared" si="0"/>
        <v>12.685585416275137</v>
      </c>
      <c r="K14" s="1"/>
    </row>
    <row r="15" spans="1:11" ht="17.100000000000001" customHeight="1" x14ac:dyDescent="0.25">
      <c r="B15" s="90">
        <v>43836</v>
      </c>
      <c r="C15" s="62" t="s">
        <v>221</v>
      </c>
      <c r="D15" s="29" t="s">
        <v>232</v>
      </c>
      <c r="E15" s="19" t="s">
        <v>233</v>
      </c>
      <c r="F15" s="34">
        <v>5.28</v>
      </c>
      <c r="G15" s="37">
        <v>1.1299999999999999</v>
      </c>
      <c r="H15" s="19" t="s">
        <v>214</v>
      </c>
      <c r="I15" s="100">
        <f t="shared" ref="I15" si="2">IF(LOWER(H15)="eur",1,"")</f>
        <v>1</v>
      </c>
      <c r="J15" s="40">
        <f t="shared" si="0"/>
        <v>5.9664000000000001</v>
      </c>
      <c r="K15" s="1"/>
    </row>
    <row r="16" spans="1:11" ht="17.100000000000001" customHeight="1" x14ac:dyDescent="0.25">
      <c r="B16" s="89"/>
      <c r="C16" s="61"/>
      <c r="D16" s="28"/>
      <c r="E16" s="22"/>
      <c r="F16" s="52"/>
      <c r="G16" s="36"/>
      <c r="H16" s="22"/>
      <c r="I16" s="99"/>
      <c r="J16" s="40">
        <f t="shared" si="0"/>
        <v>0</v>
      </c>
      <c r="K16" s="1"/>
    </row>
    <row r="17" spans="2:14" x14ac:dyDescent="0.25">
      <c r="B17" s="90"/>
      <c r="C17" s="62"/>
      <c r="D17" s="29"/>
      <c r="E17" s="19"/>
      <c r="F17" s="53"/>
      <c r="G17" s="37"/>
      <c r="H17" s="19"/>
      <c r="I17" s="100" t="str">
        <f t="shared" ref="I17:I30" si="3">IF(LOWER(H17)="eur",1,"")</f>
        <v/>
      </c>
      <c r="J17" s="40">
        <f t="shared" si="0"/>
        <v>0</v>
      </c>
      <c r="K17" s="1"/>
    </row>
    <row r="18" spans="2:14" x14ac:dyDescent="0.25">
      <c r="B18" s="89"/>
      <c r="C18" s="61"/>
      <c r="D18" s="28"/>
      <c r="E18" s="22"/>
      <c r="F18" s="52"/>
      <c r="G18" s="36"/>
      <c r="H18" s="22"/>
      <c r="I18" s="99" t="str">
        <f t="shared" si="3"/>
        <v/>
      </c>
      <c r="J18" s="40">
        <f t="shared" si="0"/>
        <v>0</v>
      </c>
      <c r="K18" s="1"/>
    </row>
    <row r="19" spans="2:14" x14ac:dyDescent="0.25">
      <c r="B19" s="90"/>
      <c r="C19" s="62"/>
      <c r="D19" s="29"/>
      <c r="E19" s="19"/>
      <c r="F19" s="34"/>
      <c r="G19" s="37"/>
      <c r="H19" s="19"/>
      <c r="I19" s="100"/>
      <c r="J19" s="40">
        <f t="shared" si="0"/>
        <v>0</v>
      </c>
      <c r="K19" s="1"/>
    </row>
    <row r="20" spans="2:14" x14ac:dyDescent="0.25">
      <c r="B20" s="89"/>
      <c r="C20" s="61"/>
      <c r="D20" s="28"/>
      <c r="E20" s="22"/>
      <c r="F20" s="32"/>
      <c r="G20" s="36"/>
      <c r="H20" s="22"/>
      <c r="I20" s="99"/>
      <c r="J20" s="40">
        <f t="shared" si="0"/>
        <v>0</v>
      </c>
      <c r="K20" s="1"/>
    </row>
    <row r="21" spans="2:14" x14ac:dyDescent="0.25">
      <c r="B21" s="90"/>
      <c r="C21" s="62"/>
      <c r="D21" s="29"/>
      <c r="E21" s="19"/>
      <c r="F21" s="34"/>
      <c r="G21" s="37"/>
      <c r="H21" s="19"/>
      <c r="I21" s="100"/>
      <c r="J21" s="40">
        <f t="shared" si="0"/>
        <v>0</v>
      </c>
      <c r="K21" s="1"/>
    </row>
    <row r="22" spans="2:14" x14ac:dyDescent="0.25">
      <c r="B22" s="91"/>
      <c r="C22" s="63"/>
      <c r="D22" s="30"/>
      <c r="E22" s="20"/>
      <c r="F22" s="111"/>
      <c r="G22" s="38"/>
      <c r="H22" s="12"/>
      <c r="I22" s="101"/>
      <c r="J22" s="40">
        <f t="shared" si="0"/>
        <v>0</v>
      </c>
      <c r="K22" s="1"/>
    </row>
    <row r="23" spans="2:14" x14ac:dyDescent="0.25">
      <c r="B23" s="91"/>
      <c r="C23" s="63"/>
      <c r="D23" s="30"/>
      <c r="E23" s="20"/>
      <c r="F23" s="111"/>
      <c r="G23" s="38"/>
      <c r="H23" s="12"/>
      <c r="I23" s="101"/>
      <c r="J23" s="40">
        <f t="shared" si="0"/>
        <v>0</v>
      </c>
      <c r="K23" s="1"/>
    </row>
    <row r="24" spans="2:14" x14ac:dyDescent="0.25">
      <c r="B24" s="90"/>
      <c r="C24" s="62"/>
      <c r="D24" s="29" t="s">
        <v>202</v>
      </c>
      <c r="E24" s="19"/>
      <c r="F24" s="34"/>
      <c r="G24" s="37"/>
      <c r="H24" s="13"/>
      <c r="I24" s="100" t="str">
        <f t="shared" si="3"/>
        <v/>
      </c>
      <c r="J24" s="40"/>
      <c r="K24" s="1"/>
    </row>
    <row r="25" spans="2:14" x14ac:dyDescent="0.25">
      <c r="B25" s="91"/>
      <c r="C25" s="63"/>
      <c r="D25" s="30"/>
      <c r="E25" s="20"/>
      <c r="F25" s="111"/>
      <c r="G25" s="38"/>
      <c r="H25" s="12"/>
      <c r="I25" s="101" t="str">
        <f t="shared" si="3"/>
        <v/>
      </c>
      <c r="J25" s="40"/>
      <c r="K25" s="1"/>
      <c r="N25" s="26"/>
    </row>
    <row r="26" spans="2:14" x14ac:dyDescent="0.25">
      <c r="B26" s="90"/>
      <c r="C26" s="62"/>
      <c r="D26" s="29"/>
      <c r="E26" s="19"/>
      <c r="F26" s="34"/>
      <c r="G26" s="37"/>
      <c r="H26" s="13"/>
      <c r="I26" s="100" t="str">
        <f t="shared" si="3"/>
        <v/>
      </c>
      <c r="J26" s="40"/>
      <c r="K26" s="1"/>
      <c r="N26" s="26"/>
    </row>
    <row r="27" spans="2:14" x14ac:dyDescent="0.25">
      <c r="B27" s="91"/>
      <c r="C27" s="63"/>
      <c r="D27" s="30"/>
      <c r="E27" s="20"/>
      <c r="F27" s="111"/>
      <c r="G27" s="38"/>
      <c r="H27" s="12"/>
      <c r="I27" s="101" t="str">
        <f t="shared" si="3"/>
        <v/>
      </c>
      <c r="J27" s="40"/>
      <c r="K27" s="1"/>
    </row>
    <row r="28" spans="2:14" x14ac:dyDescent="0.25">
      <c r="B28" s="90"/>
      <c r="C28" s="62"/>
      <c r="D28" s="29"/>
      <c r="E28" s="19"/>
      <c r="F28" s="34"/>
      <c r="G28" s="37"/>
      <c r="H28" s="13"/>
      <c r="I28" s="100" t="str">
        <f t="shared" si="3"/>
        <v/>
      </c>
      <c r="J28" s="40"/>
      <c r="K28" s="1"/>
      <c r="N28" s="26"/>
    </row>
    <row r="29" spans="2:14" x14ac:dyDescent="0.25">
      <c r="B29" s="91"/>
      <c r="C29" s="63"/>
      <c r="D29" s="30"/>
      <c r="E29" s="20"/>
      <c r="F29" s="111"/>
      <c r="G29" s="38"/>
      <c r="H29" s="20"/>
      <c r="I29" s="101" t="str">
        <f t="shared" si="3"/>
        <v/>
      </c>
      <c r="J29" s="40"/>
      <c r="K29" s="1"/>
      <c r="N29" s="26"/>
    </row>
    <row r="30" spans="2:14" x14ac:dyDescent="0.25">
      <c r="B30" s="92"/>
      <c r="C30" s="64"/>
      <c r="D30" s="31"/>
      <c r="E30" s="11"/>
      <c r="F30" s="54"/>
      <c r="G30" s="39"/>
      <c r="H30" s="21"/>
      <c r="I30" s="102" t="str">
        <f t="shared" si="3"/>
        <v/>
      </c>
      <c r="J30" s="40"/>
      <c r="K30" s="1"/>
      <c r="N30" s="26"/>
    </row>
    <row r="31" spans="2:14" x14ac:dyDescent="0.25">
      <c r="C31" s="3"/>
      <c r="D31" s="3"/>
      <c r="E31" s="3"/>
      <c r="F31" s="3"/>
      <c r="G31" s="3"/>
      <c r="H31" s="3"/>
      <c r="I31" s="8" t="s">
        <v>175</v>
      </c>
      <c r="J31" s="40">
        <f>SUM(J11:J23)</f>
        <v>320.65198541627518</v>
      </c>
      <c r="K31" s="1"/>
    </row>
    <row r="32" spans="2:14" x14ac:dyDescent="0.25">
      <c r="B32" s="15" t="s">
        <v>174</v>
      </c>
      <c r="C32" s="3"/>
      <c r="D32" s="55"/>
      <c r="E32" s="16"/>
      <c r="I32" s="9" t="s">
        <v>176</v>
      </c>
      <c r="J32" s="41"/>
      <c r="K32" s="1"/>
    </row>
    <row r="33" spans="2:11" x14ac:dyDescent="0.25">
      <c r="B33" s="15" t="s">
        <v>193</v>
      </c>
      <c r="C33" s="3"/>
      <c r="D33" s="56"/>
      <c r="E33" s="3"/>
      <c r="I33" s="9" t="s">
        <v>173</v>
      </c>
      <c r="J33" s="78">
        <f>(J31-J32)</f>
        <v>320.65198541627518</v>
      </c>
      <c r="K33" s="1"/>
    </row>
    <row r="36" spans="2:11" x14ac:dyDescent="0.25">
      <c r="B36" s="103"/>
    </row>
    <row r="40" spans="2:11" x14ac:dyDescent="0.25">
      <c r="H40" s="26"/>
    </row>
  </sheetData>
  <sheetProtection password="C50D" sheet="1" objects="1" scenarios="1"/>
  <mergeCells count="5">
    <mergeCell ref="C4:D4"/>
    <mergeCell ref="C7:D7"/>
    <mergeCell ref="F7:H7"/>
    <mergeCell ref="C8:D8"/>
    <mergeCell ref="F8:H8"/>
  </mergeCells>
  <dataValidations count="6">
    <dataValidation type="decimal" operator="greaterThanOrEqual" allowBlank="1" showInputMessage="1" showErrorMessage="1" error="Should be positive integer" sqref="F11:F30" xr:uid="{00000000-0002-0000-0400-000000000000}">
      <formula1>0</formula1>
    </dataValidation>
    <dataValidation type="list" allowBlank="1" showInputMessage="1" showErrorMessage="1" sqref="E11:E30" xr:uid="{00000000-0002-0000-0400-000001000000}">
      <formula1>"Dienpinigiai,Apgyvendinimas,Kelionė,Vietinis transportas,Registracijos mokesčiai,Kuras,Kita"</formula1>
    </dataValidation>
    <dataValidation type="date" operator="greaterThan" allowBlank="1" showErrorMessage="1" error="Datos formatas" sqref="B11:B30" xr:uid="{00000000-0002-0000-0400-000002000000}">
      <formula1>43466</formula1>
    </dataValidation>
    <dataValidation type="date" operator="greaterThanOrEqual" allowBlank="1" showErrorMessage="1" error="&quot;To&quot; date should be greater than or equal to &quot;From&quot; date" sqref="J5" xr:uid="{00000000-0002-0000-0400-000003000000}">
      <formula1>J4</formula1>
    </dataValidation>
    <dataValidation type="decimal" operator="greaterThanOrEqual" allowBlank="1" showInputMessage="1" showErrorMessage="1" error="Should be positive" sqref="J32 G11:G30 I11:I30" xr:uid="{00000000-0002-0000-0400-000004000000}">
      <formula1>0</formula1>
    </dataValidation>
    <dataValidation type="date" operator="greaterThan" allowBlank="1" showInputMessage="1" showErrorMessage="1" error="Datos formatas" sqref="J4" xr:uid="{00000000-0002-0000-0400-000005000000}">
      <formula1>43466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49"/>
  <sheetViews>
    <sheetView workbookViewId="0">
      <selection activeCell="E8" sqref="E8"/>
    </sheetView>
  </sheetViews>
  <sheetFormatPr defaultRowHeight="13.2" x14ac:dyDescent="0.25"/>
  <cols>
    <col min="1" max="1" width="1.44140625" customWidth="1"/>
    <col min="2" max="2" width="14.88671875" customWidth="1"/>
    <col min="3" max="3" width="17.109375" customWidth="1"/>
    <col min="4" max="4" width="22.88671875" customWidth="1"/>
    <col min="5" max="5" width="12.33203125" customWidth="1"/>
    <col min="6" max="6" width="18.33203125" customWidth="1"/>
    <col min="7" max="7" width="15.5546875" customWidth="1"/>
    <col min="8" max="8" width="10.33203125" customWidth="1"/>
    <col min="9" max="9" width="11.6640625" customWidth="1"/>
  </cols>
  <sheetData>
    <row r="1" spans="1:10" s="18" customFormat="1" ht="16.5" customHeight="1" x14ac:dyDescent="0.25">
      <c r="B1" s="17"/>
      <c r="C1" s="17"/>
      <c r="D1" s="17"/>
      <c r="F1" s="17"/>
      <c r="G1" s="59" t="s">
        <v>157</v>
      </c>
      <c r="H1" s="17"/>
      <c r="I1" s="70"/>
      <c r="J1" s="17"/>
    </row>
    <row r="2" spans="1:10" ht="33.75" customHeight="1" x14ac:dyDescent="0.25">
      <c r="B2" s="68" t="s">
        <v>177</v>
      </c>
      <c r="C2" s="24"/>
      <c r="D2" s="24"/>
      <c r="E2" s="57"/>
      <c r="F2" s="24"/>
      <c r="G2" s="24"/>
      <c r="H2" s="69"/>
      <c r="I2" s="24"/>
      <c r="J2" s="1"/>
    </row>
    <row r="3" spans="1:10" ht="30" customHeight="1" x14ac:dyDescent="0.25">
      <c r="B3" s="58"/>
      <c r="C3" s="24"/>
      <c r="D3" s="24"/>
      <c r="E3" s="24"/>
      <c r="F3" s="24"/>
      <c r="G3" s="24"/>
      <c r="H3" s="24"/>
      <c r="I3" s="50"/>
      <c r="J3" s="1"/>
    </row>
    <row r="4" spans="1:10" ht="17.100000000000001" customHeight="1" x14ac:dyDescent="0.25">
      <c r="B4" s="14" t="s">
        <v>192</v>
      </c>
      <c r="C4" s="79"/>
      <c r="D4" s="97" t="s">
        <v>235</v>
      </c>
      <c r="E4" s="5"/>
      <c r="F4" s="16" t="s">
        <v>162</v>
      </c>
      <c r="H4" s="7" t="s">
        <v>163</v>
      </c>
      <c r="I4" s="87">
        <v>43831</v>
      </c>
      <c r="J4" s="1"/>
    </row>
    <row r="5" spans="1:10" ht="17.100000000000001" customHeight="1" x14ac:dyDescent="0.25">
      <c r="B5" s="5"/>
      <c r="C5" s="5"/>
      <c r="D5" s="5"/>
      <c r="E5" s="5"/>
      <c r="F5" s="5"/>
      <c r="G5" s="5"/>
      <c r="H5" s="7" t="s">
        <v>164</v>
      </c>
      <c r="I5" s="87">
        <v>43836</v>
      </c>
      <c r="J5" s="1"/>
    </row>
    <row r="6" spans="1:10" ht="17.100000000000001" customHeight="1" x14ac:dyDescent="0.25">
      <c r="B6" s="14" t="s">
        <v>159</v>
      </c>
      <c r="C6" s="4"/>
      <c r="D6" s="5"/>
      <c r="E6" s="5"/>
      <c r="F6" s="5"/>
      <c r="G6" s="5"/>
      <c r="H6" s="7" t="s">
        <v>165</v>
      </c>
      <c r="I6" s="43">
        <f>I5-I4+1</f>
        <v>6</v>
      </c>
      <c r="J6" s="1"/>
    </row>
    <row r="7" spans="1:10" ht="16.5" customHeight="1" x14ac:dyDescent="0.25">
      <c r="B7" s="6" t="s">
        <v>160</v>
      </c>
      <c r="C7" s="213" t="s">
        <v>210</v>
      </c>
      <c r="D7" s="213"/>
      <c r="F7" s="6" t="s">
        <v>166</v>
      </c>
      <c r="G7" s="213"/>
      <c r="H7" s="213"/>
      <c r="I7" s="42"/>
      <c r="J7" s="2"/>
    </row>
    <row r="8" spans="1:10" ht="17.100000000000001" customHeight="1" x14ac:dyDescent="0.25">
      <c r="B8" s="6" t="s">
        <v>161</v>
      </c>
      <c r="C8" s="213"/>
      <c r="D8" s="213"/>
      <c r="F8" s="6"/>
      <c r="G8" s="212"/>
      <c r="H8" s="212"/>
      <c r="I8" s="42"/>
      <c r="J8" s="2"/>
    </row>
    <row r="9" spans="1:10" ht="17.100000000000001" customHeight="1" x14ac:dyDescent="0.25">
      <c r="B9" s="6"/>
      <c r="C9" s="79"/>
      <c r="D9" s="79"/>
      <c r="F9" s="6"/>
      <c r="G9" s="79"/>
      <c r="H9" s="79"/>
      <c r="I9" s="42"/>
      <c r="J9" s="2"/>
    </row>
    <row r="10" spans="1:10" ht="17.100000000000001" customHeight="1" x14ac:dyDescent="0.3">
      <c r="B10" s="80" t="s">
        <v>178</v>
      </c>
      <c r="C10" s="1"/>
      <c r="D10" s="1"/>
      <c r="E10" s="1"/>
      <c r="F10" s="1"/>
      <c r="G10" s="1"/>
      <c r="H10" s="1"/>
      <c r="I10" s="1"/>
      <c r="J10" s="1"/>
    </row>
    <row r="11" spans="1:10" s="44" customFormat="1" ht="27" customHeight="1" x14ac:dyDescent="0.25">
      <c r="B11" s="65" t="s">
        <v>167</v>
      </c>
      <c r="C11" s="66" t="s">
        <v>168</v>
      </c>
      <c r="D11" s="66" t="s">
        <v>204</v>
      </c>
      <c r="E11" s="66" t="s">
        <v>171</v>
      </c>
      <c r="F11" s="66" t="s">
        <v>172</v>
      </c>
      <c r="G11" s="66" t="s">
        <v>179</v>
      </c>
      <c r="H11" s="66" t="s">
        <v>180</v>
      </c>
      <c r="I11" s="67" t="s">
        <v>173</v>
      </c>
      <c r="J11" s="48"/>
    </row>
    <row r="12" spans="1:10" ht="17.100000000000001" customHeight="1" x14ac:dyDescent="0.25">
      <c r="A12" s="25"/>
      <c r="B12" s="88">
        <v>43831</v>
      </c>
      <c r="C12" s="60" t="s">
        <v>212</v>
      </c>
      <c r="D12" s="33">
        <v>62</v>
      </c>
      <c r="E12" s="10" t="s">
        <v>214</v>
      </c>
      <c r="F12" s="35">
        <f>IF(LOWER(E12)="eur",1,"")</f>
        <v>1</v>
      </c>
      <c r="G12" s="35">
        <v>50</v>
      </c>
      <c r="H12" s="75">
        <f t="shared" ref="H12:H20" si="0">IFERROR(D12/G12,0)</f>
        <v>1.24</v>
      </c>
      <c r="I12" s="40">
        <f>IFERROR(IF(D12="",1,D12)/F12,0)</f>
        <v>62</v>
      </c>
      <c r="J12" s="1"/>
    </row>
    <row r="13" spans="1:10" ht="17.100000000000001" customHeight="1" x14ac:dyDescent="0.25">
      <c r="B13" s="89">
        <v>43836</v>
      </c>
      <c r="C13" s="61" t="s">
        <v>215</v>
      </c>
      <c r="D13" s="71">
        <v>54</v>
      </c>
      <c r="E13" s="22" t="s">
        <v>234</v>
      </c>
      <c r="F13" s="36">
        <v>4.2568000000000001</v>
      </c>
      <c r="G13" s="36">
        <v>45</v>
      </c>
      <c r="H13" s="76">
        <f t="shared" si="0"/>
        <v>1.2</v>
      </c>
      <c r="I13" s="40">
        <f t="shared" ref="I13:I20" si="1">IFERROR(IF(D13="",1,D13)/F13,0)</f>
        <v>12.685585416275137</v>
      </c>
      <c r="J13" s="1"/>
    </row>
    <row r="14" spans="1:10" ht="17.100000000000001" customHeight="1" x14ac:dyDescent="0.25">
      <c r="B14" s="90">
        <v>43836</v>
      </c>
      <c r="C14" s="62" t="s">
        <v>218</v>
      </c>
      <c r="D14" s="72">
        <v>30</v>
      </c>
      <c r="E14" s="19" t="s">
        <v>214</v>
      </c>
      <c r="F14" s="37">
        <f t="shared" ref="F14:F20" si="2">IF(LOWER(E14)="eur",1,"")</f>
        <v>1</v>
      </c>
      <c r="G14" s="37">
        <v>26.45</v>
      </c>
      <c r="H14" s="77">
        <f t="shared" si="0"/>
        <v>1.1342155009451795</v>
      </c>
      <c r="I14" s="40">
        <f t="shared" si="1"/>
        <v>30</v>
      </c>
      <c r="J14" s="1"/>
    </row>
    <row r="15" spans="1:10" ht="17.100000000000001" customHeight="1" x14ac:dyDescent="0.25">
      <c r="B15" s="89"/>
      <c r="C15" s="61"/>
      <c r="D15" s="71"/>
      <c r="E15" s="22"/>
      <c r="F15" s="36" t="str">
        <f t="shared" si="2"/>
        <v/>
      </c>
      <c r="G15" s="36"/>
      <c r="H15" s="76">
        <f t="shared" si="0"/>
        <v>0</v>
      </c>
      <c r="I15" s="40">
        <f t="shared" si="1"/>
        <v>0</v>
      </c>
      <c r="J15" s="1"/>
    </row>
    <row r="16" spans="1:10" ht="17.100000000000001" customHeight="1" x14ac:dyDescent="0.25">
      <c r="B16" s="90"/>
      <c r="C16" s="62"/>
      <c r="D16" s="72"/>
      <c r="E16" s="19"/>
      <c r="F16" s="37" t="str">
        <f t="shared" si="2"/>
        <v/>
      </c>
      <c r="G16" s="37"/>
      <c r="H16" s="77">
        <f t="shared" si="0"/>
        <v>0</v>
      </c>
      <c r="I16" s="40">
        <f t="shared" si="1"/>
        <v>0</v>
      </c>
      <c r="J16" s="1"/>
    </row>
    <row r="17" spans="2:10" ht="17.100000000000001" customHeight="1" x14ac:dyDescent="0.25">
      <c r="B17" s="89"/>
      <c r="C17" s="61"/>
      <c r="D17" s="71"/>
      <c r="E17" s="22"/>
      <c r="F17" s="36" t="str">
        <f t="shared" si="2"/>
        <v/>
      </c>
      <c r="G17" s="36"/>
      <c r="H17" s="76">
        <f t="shared" si="0"/>
        <v>0</v>
      </c>
      <c r="I17" s="40">
        <f t="shared" si="1"/>
        <v>0</v>
      </c>
      <c r="J17" s="1"/>
    </row>
    <row r="18" spans="2:10" ht="17.100000000000001" customHeight="1" x14ac:dyDescent="0.25">
      <c r="B18" s="90"/>
      <c r="C18" s="62"/>
      <c r="D18" s="72"/>
      <c r="E18" s="19"/>
      <c r="F18" s="37" t="str">
        <f t="shared" si="2"/>
        <v/>
      </c>
      <c r="G18" s="37"/>
      <c r="H18" s="77">
        <f t="shared" si="0"/>
        <v>0</v>
      </c>
      <c r="I18" s="40">
        <f t="shared" si="1"/>
        <v>0</v>
      </c>
      <c r="J18" s="1"/>
    </row>
    <row r="19" spans="2:10" ht="17.100000000000001" customHeight="1" x14ac:dyDescent="0.25">
      <c r="B19" s="89"/>
      <c r="C19" s="61"/>
      <c r="D19" s="71"/>
      <c r="E19" s="22"/>
      <c r="F19" s="36" t="str">
        <f t="shared" si="2"/>
        <v/>
      </c>
      <c r="G19" s="36"/>
      <c r="H19" s="76">
        <f t="shared" si="0"/>
        <v>0</v>
      </c>
      <c r="I19" s="40">
        <f t="shared" si="1"/>
        <v>0</v>
      </c>
      <c r="J19" s="1"/>
    </row>
    <row r="20" spans="2:10" ht="17.100000000000001" customHeight="1" x14ac:dyDescent="0.25">
      <c r="B20" s="90"/>
      <c r="C20" s="62"/>
      <c r="D20" s="72"/>
      <c r="E20" s="19"/>
      <c r="F20" s="19" t="str">
        <f t="shared" si="2"/>
        <v/>
      </c>
      <c r="G20" s="37"/>
      <c r="H20" s="77">
        <f t="shared" si="0"/>
        <v>0</v>
      </c>
      <c r="I20" s="40">
        <f t="shared" si="1"/>
        <v>0</v>
      </c>
      <c r="J20" s="1"/>
    </row>
    <row r="21" spans="2:10" ht="17.100000000000001" customHeight="1" x14ac:dyDescent="0.25">
      <c r="C21" s="3"/>
      <c r="D21" s="3"/>
      <c r="E21" s="3"/>
      <c r="F21" s="9" t="s">
        <v>175</v>
      </c>
      <c r="G21" s="74">
        <f>SUM(G12:G20)</f>
        <v>121.45</v>
      </c>
      <c r="H21" s="3"/>
      <c r="I21" s="78">
        <f>SUM(I12:I20)</f>
        <v>104.68558541627513</v>
      </c>
      <c r="J21" s="1"/>
    </row>
    <row r="22" spans="2:10" ht="17.100000000000001" customHeight="1" x14ac:dyDescent="0.25">
      <c r="C22" s="3"/>
      <c r="D22" s="3"/>
      <c r="E22" s="3"/>
      <c r="F22" s="3"/>
      <c r="G22" s="3"/>
      <c r="H22" s="3"/>
      <c r="I22" s="1"/>
    </row>
    <row r="23" spans="2:10" ht="17.100000000000001" customHeight="1" x14ac:dyDescent="0.3">
      <c r="B23" s="82" t="s">
        <v>181</v>
      </c>
      <c r="C23" s="3"/>
      <c r="D23" s="3"/>
      <c r="E23" s="3"/>
      <c r="F23" s="3"/>
      <c r="G23" s="3"/>
      <c r="H23" s="3"/>
      <c r="I23" s="1"/>
    </row>
    <row r="24" spans="2:10" ht="17.100000000000001" customHeight="1" x14ac:dyDescent="0.25">
      <c r="B24" s="14" t="s">
        <v>182</v>
      </c>
      <c r="C24" s="4"/>
      <c r="D24" s="5"/>
      <c r="E24" s="3"/>
      <c r="F24" s="3"/>
      <c r="G24" s="3"/>
      <c r="H24" s="3"/>
      <c r="I24" s="1"/>
    </row>
    <row r="25" spans="2:10" ht="17.100000000000001" customHeight="1" x14ac:dyDescent="0.25">
      <c r="B25" s="6" t="s">
        <v>183</v>
      </c>
      <c r="C25" s="211" t="s">
        <v>236</v>
      </c>
      <c r="D25" s="211"/>
      <c r="E25" s="3"/>
      <c r="F25" s="83" t="s">
        <v>155</v>
      </c>
      <c r="G25" s="84">
        <v>10.5</v>
      </c>
      <c r="I25" s="1"/>
    </row>
    <row r="26" spans="2:10" ht="17.100000000000001" customHeight="1" x14ac:dyDescent="0.25">
      <c r="B26" s="6" t="s">
        <v>184</v>
      </c>
      <c r="C26" s="211" t="s">
        <v>236</v>
      </c>
      <c r="D26" s="211"/>
      <c r="E26" s="3"/>
      <c r="F26" s="3"/>
      <c r="G26" s="3"/>
      <c r="H26" s="3"/>
      <c r="I26" s="1"/>
    </row>
    <row r="27" spans="2:10" ht="17.100000000000001" customHeight="1" x14ac:dyDescent="0.25">
      <c r="C27" s="3"/>
      <c r="D27" s="3"/>
      <c r="E27" s="3"/>
      <c r="F27" s="3"/>
      <c r="G27" s="3"/>
      <c r="H27" s="3"/>
      <c r="I27" s="1"/>
    </row>
    <row r="28" spans="2:10" ht="31.5" customHeight="1" x14ac:dyDescent="0.25">
      <c r="B28" s="207" t="s">
        <v>185</v>
      </c>
      <c r="C28" s="208"/>
      <c r="D28" s="208"/>
      <c r="E28" s="209"/>
      <c r="F28" s="66" t="s">
        <v>186</v>
      </c>
      <c r="G28" s="66" t="s">
        <v>187</v>
      </c>
    </row>
    <row r="29" spans="2:10" ht="17.100000000000001" customHeight="1" x14ac:dyDescent="0.25">
      <c r="B29" s="220" t="s">
        <v>237</v>
      </c>
      <c r="C29" s="221"/>
      <c r="D29" s="221"/>
      <c r="E29" s="222"/>
      <c r="F29" s="51">
        <v>955</v>
      </c>
      <c r="G29" s="75">
        <f>IFERROR(F29*$G$25/100,0)</f>
        <v>100.27500000000001</v>
      </c>
    </row>
    <row r="30" spans="2:10" ht="17.100000000000001" customHeight="1" x14ac:dyDescent="0.25">
      <c r="B30" s="214"/>
      <c r="C30" s="215"/>
      <c r="D30" s="215"/>
      <c r="E30" s="216"/>
      <c r="F30" s="52" t="str">
        <f t="shared" ref="F30:F37" si="3">IF(OR(E30="EUR",E30="eur",E30="Eur"),1,"")</f>
        <v/>
      </c>
      <c r="G30" s="76">
        <f t="shared" ref="G30:G37" si="4">IFERROR(F30*$G$25/100,0)</f>
        <v>0</v>
      </c>
    </row>
    <row r="31" spans="2:10" ht="17.100000000000001" customHeight="1" x14ac:dyDescent="0.25">
      <c r="B31" s="217"/>
      <c r="C31" s="218"/>
      <c r="D31" s="218"/>
      <c r="E31" s="219"/>
      <c r="F31" s="53" t="str">
        <f t="shared" si="3"/>
        <v/>
      </c>
      <c r="G31" s="77">
        <f t="shared" si="4"/>
        <v>0</v>
      </c>
    </row>
    <row r="32" spans="2:10" ht="17.100000000000001" customHeight="1" x14ac:dyDescent="0.25">
      <c r="B32" s="214"/>
      <c r="C32" s="215"/>
      <c r="D32" s="215"/>
      <c r="E32" s="216"/>
      <c r="F32" s="52" t="str">
        <f t="shared" si="3"/>
        <v/>
      </c>
      <c r="G32" s="76">
        <f t="shared" si="4"/>
        <v>0</v>
      </c>
    </row>
    <row r="33" spans="2:9" x14ac:dyDescent="0.25">
      <c r="B33" s="217"/>
      <c r="C33" s="218"/>
      <c r="D33" s="218"/>
      <c r="E33" s="219"/>
      <c r="F33" s="53" t="str">
        <f t="shared" si="3"/>
        <v/>
      </c>
      <c r="G33" s="77">
        <f t="shared" si="4"/>
        <v>0</v>
      </c>
    </row>
    <row r="34" spans="2:9" x14ac:dyDescent="0.25">
      <c r="B34" s="214"/>
      <c r="C34" s="215"/>
      <c r="D34" s="215"/>
      <c r="E34" s="216"/>
      <c r="F34" s="52" t="str">
        <f t="shared" si="3"/>
        <v/>
      </c>
      <c r="G34" s="76">
        <f t="shared" si="4"/>
        <v>0</v>
      </c>
    </row>
    <row r="35" spans="2:9" x14ac:dyDescent="0.25">
      <c r="B35" s="217"/>
      <c r="C35" s="218"/>
      <c r="D35" s="218"/>
      <c r="E35" s="219"/>
      <c r="F35" s="53" t="str">
        <f t="shared" si="3"/>
        <v/>
      </c>
      <c r="G35" s="77">
        <f t="shared" si="4"/>
        <v>0</v>
      </c>
    </row>
    <row r="36" spans="2:9" x14ac:dyDescent="0.25">
      <c r="B36" s="214"/>
      <c r="C36" s="215"/>
      <c r="D36" s="215"/>
      <c r="E36" s="216"/>
      <c r="F36" s="52" t="str">
        <f t="shared" si="3"/>
        <v/>
      </c>
      <c r="G36" s="76">
        <f t="shared" si="4"/>
        <v>0</v>
      </c>
    </row>
    <row r="37" spans="2:9" x14ac:dyDescent="0.25">
      <c r="B37" s="217"/>
      <c r="C37" s="218"/>
      <c r="D37" s="218"/>
      <c r="E37" s="219"/>
      <c r="F37" s="53" t="str">
        <f t="shared" si="3"/>
        <v/>
      </c>
      <c r="G37" s="77">
        <f t="shared" si="4"/>
        <v>0</v>
      </c>
    </row>
    <row r="38" spans="2:9" x14ac:dyDescent="0.25">
      <c r="C38" s="3"/>
      <c r="D38" s="3"/>
      <c r="E38" s="3"/>
      <c r="F38" s="9" t="s">
        <v>175</v>
      </c>
      <c r="G38" s="74">
        <f>SUM(G29:G37)</f>
        <v>100.27500000000001</v>
      </c>
    </row>
    <row r="39" spans="2:9" x14ac:dyDescent="0.25">
      <c r="C39" s="3"/>
      <c r="D39" s="3"/>
      <c r="E39" s="3"/>
      <c r="F39" s="9"/>
      <c r="G39" s="81"/>
    </row>
    <row r="40" spans="2:9" x14ac:dyDescent="0.25">
      <c r="C40" s="3"/>
      <c r="D40" s="3"/>
      <c r="E40" s="3"/>
      <c r="F40" s="9" t="s">
        <v>188</v>
      </c>
      <c r="G40" s="74">
        <f>G21-G38</f>
        <v>21.174999999999997</v>
      </c>
    </row>
    <row r="41" spans="2:9" x14ac:dyDescent="0.25">
      <c r="C41" s="3"/>
      <c r="D41" s="3"/>
      <c r="E41" s="3"/>
      <c r="F41" s="9" t="s">
        <v>189</v>
      </c>
      <c r="G41" s="86">
        <f>IFERROR(LOOKUP(2,1/(G12:G20&lt;&gt;""),H12:H20),"-")</f>
        <v>1.1342155009451795</v>
      </c>
    </row>
    <row r="42" spans="2:9" x14ac:dyDescent="0.25">
      <c r="C42" s="3"/>
      <c r="D42" s="3"/>
      <c r="E42" s="3"/>
      <c r="F42" s="9" t="s">
        <v>190</v>
      </c>
      <c r="G42" s="73">
        <f>IFERROR(G40*G41,"-")</f>
        <v>24.017013232514174</v>
      </c>
    </row>
    <row r="43" spans="2:9" x14ac:dyDescent="0.25">
      <c r="C43" s="3"/>
      <c r="D43" s="3"/>
      <c r="E43" s="3"/>
      <c r="F43" s="9"/>
      <c r="G43" s="85"/>
    </row>
    <row r="44" spans="2:9" x14ac:dyDescent="0.25">
      <c r="C44" s="3"/>
      <c r="D44" s="3"/>
      <c r="E44" s="3"/>
      <c r="F44" s="9" t="s">
        <v>191</v>
      </c>
      <c r="G44" s="112">
        <f>IFERROR(I21-G42,"-")</f>
        <v>80.668572183760958</v>
      </c>
    </row>
    <row r="45" spans="2:9" x14ac:dyDescent="0.25">
      <c r="C45" s="3"/>
      <c r="D45" s="3"/>
      <c r="E45" s="3"/>
      <c r="F45" s="9"/>
      <c r="G45" s="85"/>
    </row>
    <row r="46" spans="2:9" x14ac:dyDescent="0.25">
      <c r="C46" s="3"/>
      <c r="D46" s="3"/>
      <c r="E46" s="3"/>
      <c r="F46" s="9"/>
      <c r="G46" s="81"/>
    </row>
    <row r="47" spans="2:9" x14ac:dyDescent="0.25">
      <c r="C47" s="3"/>
      <c r="D47" s="3"/>
      <c r="E47" s="3"/>
      <c r="F47" s="3"/>
      <c r="G47" s="3"/>
      <c r="H47" s="3"/>
      <c r="I47" s="1"/>
    </row>
    <row r="48" spans="2:9" x14ac:dyDescent="0.25">
      <c r="B48" s="15" t="s">
        <v>174</v>
      </c>
      <c r="C48" s="3"/>
      <c r="D48" s="55"/>
    </row>
    <row r="49" spans="2:4" x14ac:dyDescent="0.25">
      <c r="B49" s="15" t="s">
        <v>193</v>
      </c>
      <c r="C49" s="3"/>
      <c r="D49" s="56"/>
    </row>
  </sheetData>
  <sheetProtection password="C50D" sheet="1" objects="1" scenarios="1"/>
  <mergeCells count="16">
    <mergeCell ref="B34:E34"/>
    <mergeCell ref="B35:E35"/>
    <mergeCell ref="B36:E36"/>
    <mergeCell ref="B37:E37"/>
    <mergeCell ref="B28:E28"/>
    <mergeCell ref="B29:E29"/>
    <mergeCell ref="B30:E30"/>
    <mergeCell ref="B31:E31"/>
    <mergeCell ref="B32:E32"/>
    <mergeCell ref="B33:E33"/>
    <mergeCell ref="C26:D26"/>
    <mergeCell ref="C7:D7"/>
    <mergeCell ref="G7:H7"/>
    <mergeCell ref="C8:D8"/>
    <mergeCell ref="G8:H8"/>
    <mergeCell ref="C25:D25"/>
  </mergeCells>
  <dataValidations count="6">
    <dataValidation type="date" operator="greaterThan" allowBlank="1" showInputMessage="1" showErrorMessage="1" error="Datos formatas" sqref="I4" xr:uid="{00000000-0002-0000-0500-000000000000}">
      <formula1>43466</formula1>
    </dataValidation>
    <dataValidation type="whole" operator="greaterThan" allowBlank="1" showInputMessage="1" showErrorMessage="1" error="Should be positive integer" sqref="F29:F37" xr:uid="{00000000-0002-0000-0500-000001000000}">
      <formula1>0</formula1>
    </dataValidation>
    <dataValidation type="decimal" operator="greaterThan" allowBlank="1" showInputMessage="1" showErrorMessage="1" error="Should be positive" sqref="F12:F20" xr:uid="{00000000-0002-0000-0500-000002000000}">
      <formula1>0</formula1>
    </dataValidation>
    <dataValidation type="date" operator="greaterThanOrEqual" allowBlank="1" showErrorMessage="1" error="&quot;To&quot; date should be greater than or equal to &quot;From&quot; date" sqref="I5" xr:uid="{00000000-0002-0000-0500-000003000000}">
      <formula1>I4</formula1>
    </dataValidation>
    <dataValidation type="decimal" operator="greaterThanOrEqual" allowBlank="1" showInputMessage="1" showErrorMessage="1" error="Should be positive" sqref="D12:D20 G12:H20 G29:G37" xr:uid="{00000000-0002-0000-0500-000004000000}">
      <formula1>0</formula1>
    </dataValidation>
    <dataValidation type="date" operator="greaterThan" allowBlank="1" showErrorMessage="1" error="Datos formatas" sqref="B12:B20" xr:uid="{00000000-0002-0000-0500-000005000000}">
      <formula1>43466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Komand. išlaidų ataskaita</vt:lpstr>
      <vt:lpstr>Kuro sunaudojimo ataskaita</vt:lpstr>
      <vt:lpstr>Info</vt:lpstr>
      <vt:lpstr>PILDYMO PAVYZDYS 1</vt:lpstr>
      <vt:lpstr>PILDYMO PAVYZDYS 2</vt:lpstr>
      <vt:lpstr>PILDYMO PAVYZDYS_KURAS</vt:lpstr>
      <vt:lpstr>Info!Print_Area</vt:lpstr>
      <vt:lpstr>'Komand. išlaidų ataskaita'!Print_Area</vt:lpstr>
      <vt:lpstr>'Kuro sunaudojimo ataskaita'!Print_Area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Sergejus Stankevičius</dc:creator>
  <cp:lastModifiedBy>Rita Vienazindiene</cp:lastModifiedBy>
  <cp:lastPrinted>2020-01-21T12:59:41Z</cp:lastPrinted>
  <dcterms:created xsi:type="dcterms:W3CDTF">2000-10-27T00:30:29Z</dcterms:created>
  <dcterms:modified xsi:type="dcterms:W3CDTF">2025-03-31T07:27:49Z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TC062062751033</vt:lpwstr>
  </property>
</Properties>
</file>